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AITYTE\Desktop\SPAUSDINTI\ENG\VKEKK\2019 ENG\DSAIS\Interneto svetaine\"/>
    </mc:Choice>
  </mc:AlternateContent>
  <bookViews>
    <workbookView xWindow="0" yWindow="0" windowWidth="30720" windowHeight="13416"/>
  </bookViews>
  <sheets>
    <sheet name="PRIEDAS 5. IVV IT (G)" sheetId="1" r:id="rId1"/>
  </sheets>
  <externalReferences>
    <externalReference r:id="rId2"/>
  </externalReferences>
  <definedNames>
    <definedName name="_xlnm.Print_Area" localSheetId="0">'PRIEDAS 5. IVV IT (G)'!$B$2:$AN$203</definedName>
    <definedName name="_xlnm.Print_Titles" localSheetId="0">'PRIEDAS 5. IVV IT (G)'!$24:$28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07" i="1" l="1"/>
  <c r="AL207" i="1"/>
  <c r="AK207" i="1"/>
  <c r="AJ207" i="1"/>
  <c r="AI207" i="1"/>
  <c r="AH207" i="1"/>
  <c r="AG207" i="1"/>
  <c r="AF207" i="1"/>
  <c r="AE207" i="1"/>
  <c r="AA207" i="1"/>
  <c r="Z207" i="1"/>
  <c r="X207" i="1"/>
  <c r="W207" i="1"/>
  <c r="V207" i="1"/>
  <c r="U207" i="1"/>
  <c r="S207" i="1"/>
  <c r="Q207" i="1"/>
  <c r="P207" i="1"/>
  <c r="N207" i="1"/>
  <c r="M207" i="1"/>
  <c r="L207" i="1"/>
  <c r="K207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AF173" i="1"/>
  <c r="AC173" i="1"/>
  <c r="S173" i="1"/>
  <c r="K173" i="1"/>
  <c r="AE173" i="1" s="1"/>
  <c r="AF172" i="1"/>
  <c r="AC172" i="1"/>
  <c r="S172" i="1"/>
  <c r="K172" i="1"/>
  <c r="AF153" i="1"/>
  <c r="AC153" i="1"/>
  <c r="S153" i="1"/>
  <c r="K153" i="1"/>
  <c r="AF152" i="1"/>
  <c r="AF151" i="1" s="1"/>
  <c r="AC152" i="1"/>
  <c r="S152" i="1"/>
  <c r="S151" i="1" s="1"/>
  <c r="K152" i="1"/>
  <c r="AK151" i="1"/>
  <c r="AJ151" i="1"/>
  <c r="AH151" i="1"/>
  <c r="AG151" i="1"/>
  <c r="AA151" i="1"/>
  <c r="Z151" i="1"/>
  <c r="X151" i="1"/>
  <c r="W151" i="1"/>
  <c r="V151" i="1"/>
  <c r="Q151" i="1"/>
  <c r="P151" i="1"/>
  <c r="N151" i="1"/>
  <c r="M151" i="1"/>
  <c r="L151" i="1"/>
  <c r="AF148" i="1"/>
  <c r="AF144" i="1" s="1"/>
  <c r="AE148" i="1"/>
  <c r="AC148" i="1"/>
  <c r="AC144" i="1" s="1"/>
  <c r="U148" i="1"/>
  <c r="U144" i="1" s="1"/>
  <c r="S148" i="1"/>
  <c r="S144" i="1" s="1"/>
  <c r="S141" i="1" s="1"/>
  <c r="O148" i="1"/>
  <c r="K148" i="1"/>
  <c r="AK144" i="1"/>
  <c r="AJ144" i="1"/>
  <c r="AH144" i="1"/>
  <c r="AG144" i="1"/>
  <c r="AE144" i="1"/>
  <c r="AA144" i="1"/>
  <c r="AA141" i="1" s="1"/>
  <c r="Z144" i="1"/>
  <c r="X144" i="1"/>
  <c r="W144" i="1"/>
  <c r="V144" i="1"/>
  <c r="V141" i="1" s="1"/>
  <c r="Q144" i="1"/>
  <c r="P144" i="1"/>
  <c r="N144" i="1"/>
  <c r="M144" i="1"/>
  <c r="L144" i="1"/>
  <c r="K144" i="1"/>
  <c r="AF143" i="1"/>
  <c r="AC143" i="1"/>
  <c r="S143" i="1"/>
  <c r="S142" i="1" s="1"/>
  <c r="K143" i="1"/>
  <c r="AK142" i="1"/>
  <c r="AK141" i="1" s="1"/>
  <c r="AJ142" i="1"/>
  <c r="AJ141" i="1" s="1"/>
  <c r="AH142" i="1"/>
  <c r="AG142" i="1"/>
  <c r="AF142" i="1"/>
  <c r="AA142" i="1"/>
  <c r="Z142" i="1"/>
  <c r="X142" i="1"/>
  <c r="W142" i="1"/>
  <c r="V142" i="1"/>
  <c r="Q142" i="1"/>
  <c r="Q141" i="1" s="1"/>
  <c r="P142" i="1"/>
  <c r="P141" i="1" s="1"/>
  <c r="N142" i="1"/>
  <c r="M142" i="1"/>
  <c r="M141" i="1" s="1"/>
  <c r="L142" i="1"/>
  <c r="L141" i="1" s="1"/>
  <c r="AH141" i="1"/>
  <c r="Z141" i="1"/>
  <c r="AN106" i="1"/>
  <c r="AM106" i="1"/>
  <c r="AL106" i="1"/>
  <c r="AK106" i="1"/>
  <c r="AK99" i="1" s="1"/>
  <c r="AJ106" i="1"/>
  <c r="AI106" i="1"/>
  <c r="AH106" i="1"/>
  <c r="AG106" i="1"/>
  <c r="AF106" i="1"/>
  <c r="AE106" i="1"/>
  <c r="AD106" i="1"/>
  <c r="AC106" i="1"/>
  <c r="AC99" i="1" s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Q99" i="1" s="1"/>
  <c r="P106" i="1"/>
  <c r="O106" i="1"/>
  <c r="N106" i="1"/>
  <c r="M106" i="1"/>
  <c r="L106" i="1"/>
  <c r="K106" i="1"/>
  <c r="AF104" i="1"/>
  <c r="AF101" i="1" s="1"/>
  <c r="AF99" i="1" s="1"/>
  <c r="AC104" i="1"/>
  <c r="AM104" i="1" s="1"/>
  <c r="AM101" i="1" s="1"/>
  <c r="AM99" i="1" s="1"/>
  <c r="S104" i="1"/>
  <c r="S101" i="1" s="1"/>
  <c r="S99" i="1" s="1"/>
  <c r="O104" i="1"/>
  <c r="O101" i="1" s="1"/>
  <c r="O99" i="1" s="1"/>
  <c r="K104" i="1"/>
  <c r="AE104" i="1" s="1"/>
  <c r="AK101" i="1"/>
  <c r="AJ101" i="1"/>
  <c r="AJ99" i="1" s="1"/>
  <c r="AH101" i="1"/>
  <c r="AH99" i="1" s="1"/>
  <c r="AG101" i="1"/>
  <c r="AC101" i="1"/>
  <c r="AA101" i="1"/>
  <c r="Z101" i="1"/>
  <c r="Z99" i="1" s="1"/>
  <c r="X101" i="1"/>
  <c r="W101" i="1"/>
  <c r="W99" i="1" s="1"/>
  <c r="V101" i="1"/>
  <c r="V99" i="1" s="1"/>
  <c r="Q101" i="1"/>
  <c r="P101" i="1"/>
  <c r="N101" i="1"/>
  <c r="N99" i="1" s="1"/>
  <c r="M101" i="1"/>
  <c r="L101" i="1"/>
  <c r="K101" i="1"/>
  <c r="X99" i="1"/>
  <c r="P99" i="1"/>
  <c r="L99" i="1"/>
  <c r="AM98" i="1"/>
  <c r="AF98" i="1"/>
  <c r="AC98" i="1"/>
  <c r="S98" i="1"/>
  <c r="K98" i="1"/>
  <c r="AE98" i="1" s="1"/>
  <c r="AI98" i="1" s="1"/>
  <c r="AL98" i="1" s="1"/>
  <c r="AN98" i="1" s="1"/>
  <c r="AC97" i="1"/>
  <c r="U97" i="1"/>
  <c r="S97" i="1"/>
  <c r="O97" i="1"/>
  <c r="R97" i="1" s="1"/>
  <c r="T97" i="1" s="1"/>
  <c r="K97" i="1"/>
  <c r="AC96" i="1"/>
  <c r="AM96" i="1" s="1"/>
  <c r="S96" i="1"/>
  <c r="K96" i="1"/>
  <c r="AE95" i="1"/>
  <c r="AL95" i="1" s="1"/>
  <c r="AC95" i="1"/>
  <c r="S95" i="1"/>
  <c r="AM95" i="1" s="1"/>
  <c r="O95" i="1"/>
  <c r="R95" i="1" s="1"/>
  <c r="K95" i="1"/>
  <c r="U95" i="1" s="1"/>
  <c r="Y95" i="1" s="1"/>
  <c r="AB95" i="1" s="1"/>
  <c r="AD95" i="1" s="1"/>
  <c r="AF94" i="1"/>
  <c r="AC94" i="1"/>
  <c r="S94" i="1"/>
  <c r="K94" i="1"/>
  <c r="O94" i="1" s="1"/>
  <c r="R94" i="1" s="1"/>
  <c r="AF93" i="1"/>
  <c r="AC93" i="1"/>
  <c r="S93" i="1"/>
  <c r="K93" i="1"/>
  <c r="AF92" i="1"/>
  <c r="AE92" i="1"/>
  <c r="AI92" i="1" s="1"/>
  <c r="AL92" i="1" s="1"/>
  <c r="AC92" i="1"/>
  <c r="S92" i="1"/>
  <c r="K92" i="1"/>
  <c r="AF91" i="1"/>
  <c r="AC91" i="1"/>
  <c r="S91" i="1"/>
  <c r="K91" i="1"/>
  <c r="AF90" i="1"/>
  <c r="AC90" i="1"/>
  <c r="AM90" i="1" s="1"/>
  <c r="S90" i="1"/>
  <c r="K90" i="1"/>
  <c r="AE90" i="1" s="1"/>
  <c r="AI90" i="1" s="1"/>
  <c r="AL90" i="1" s="1"/>
  <c r="AF89" i="1"/>
  <c r="AC89" i="1"/>
  <c r="AM89" i="1" s="1"/>
  <c r="S89" i="1"/>
  <c r="K89" i="1"/>
  <c r="AF88" i="1"/>
  <c r="AC88" i="1"/>
  <c r="AM88" i="1" s="1"/>
  <c r="S88" i="1"/>
  <c r="K88" i="1"/>
  <c r="AE88" i="1" s="1"/>
  <c r="AI88" i="1" s="1"/>
  <c r="AL88" i="1" s="1"/>
  <c r="AN88" i="1" s="1"/>
  <c r="AF87" i="1"/>
  <c r="AE87" i="1"/>
  <c r="AI87" i="1" s="1"/>
  <c r="AL87" i="1" s="1"/>
  <c r="AN87" i="1" s="1"/>
  <c r="AC87" i="1"/>
  <c r="S87" i="1"/>
  <c r="AM87" i="1" s="1"/>
  <c r="K87" i="1"/>
  <c r="AF86" i="1"/>
  <c r="AC86" i="1"/>
  <c r="AC81" i="1" s="1"/>
  <c r="S86" i="1"/>
  <c r="K86" i="1"/>
  <c r="AE86" i="1" s="1"/>
  <c r="AI86" i="1" s="1"/>
  <c r="AL86" i="1" s="1"/>
  <c r="AK81" i="1"/>
  <c r="AJ81" i="1"/>
  <c r="AH81" i="1"/>
  <c r="AG81" i="1"/>
  <c r="AA81" i="1"/>
  <c r="Z81" i="1"/>
  <c r="X81" i="1"/>
  <c r="W81" i="1"/>
  <c r="V81" i="1"/>
  <c r="Q81" i="1"/>
  <c r="P81" i="1"/>
  <c r="N81" i="1"/>
  <c r="M81" i="1"/>
  <c r="L81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AF78" i="1"/>
  <c r="AC78" i="1"/>
  <c r="S78" i="1"/>
  <c r="S75" i="1" s="1"/>
  <c r="K78" i="1"/>
  <c r="AK75" i="1"/>
  <c r="AJ75" i="1"/>
  <c r="AH75" i="1"/>
  <c r="AG75" i="1"/>
  <c r="AF75" i="1"/>
  <c r="AC75" i="1"/>
  <c r="AA75" i="1"/>
  <c r="Z75" i="1"/>
  <c r="X75" i="1"/>
  <c r="W75" i="1"/>
  <c r="V75" i="1"/>
  <c r="Q75" i="1"/>
  <c r="P75" i="1"/>
  <c r="N75" i="1"/>
  <c r="M75" i="1"/>
  <c r="L75" i="1"/>
  <c r="AF74" i="1"/>
  <c r="AF73" i="1" s="1"/>
  <c r="AC74" i="1"/>
  <c r="AC73" i="1" s="1"/>
  <c r="S74" i="1"/>
  <c r="K74" i="1"/>
  <c r="O74" i="1" s="1"/>
  <c r="AK73" i="1"/>
  <c r="AJ73" i="1"/>
  <c r="AH73" i="1"/>
  <c r="AG73" i="1"/>
  <c r="AA73" i="1"/>
  <c r="Z73" i="1"/>
  <c r="X73" i="1"/>
  <c r="W73" i="1"/>
  <c r="V73" i="1"/>
  <c r="S73" i="1"/>
  <c r="Q73" i="1"/>
  <c r="P73" i="1"/>
  <c r="N73" i="1"/>
  <c r="M73" i="1"/>
  <c r="L73" i="1"/>
  <c r="AR71" i="1"/>
  <c r="AQ71" i="1"/>
  <c r="AN71" i="1"/>
  <c r="AN207" i="1" s="1"/>
  <c r="Y71" i="1"/>
  <c r="Y207" i="1" s="1"/>
  <c r="O71" i="1"/>
  <c r="R71" i="1" s="1"/>
  <c r="R207" i="1" s="1"/>
  <c r="AN70" i="1"/>
  <c r="AM70" i="1"/>
  <c r="AL70" i="1"/>
  <c r="AK70" i="1"/>
  <c r="AJ70" i="1"/>
  <c r="AI70" i="1"/>
  <c r="AH70" i="1"/>
  <c r="AG70" i="1"/>
  <c r="AF70" i="1"/>
  <c r="AA70" i="1"/>
  <c r="Z70" i="1"/>
  <c r="Y70" i="1"/>
  <c r="X70" i="1"/>
  <c r="W70" i="1"/>
  <c r="V70" i="1"/>
  <c r="U70" i="1"/>
  <c r="S70" i="1"/>
  <c r="Q70" i="1"/>
  <c r="P70" i="1"/>
  <c r="N70" i="1"/>
  <c r="M70" i="1"/>
  <c r="L70" i="1"/>
  <c r="L69" i="1" s="1"/>
  <c r="K70" i="1"/>
  <c r="AF68" i="1"/>
  <c r="AF67" i="1" s="1"/>
  <c r="AC68" i="1"/>
  <c r="U68" i="1"/>
  <c r="S68" i="1"/>
  <c r="S67" i="1" s="1"/>
  <c r="K68" i="1"/>
  <c r="AK67" i="1"/>
  <c r="AJ67" i="1"/>
  <c r="AH67" i="1"/>
  <c r="AG67" i="1"/>
  <c r="AC67" i="1"/>
  <c r="AA67" i="1"/>
  <c r="Z67" i="1"/>
  <c r="X67" i="1"/>
  <c r="W67" i="1"/>
  <c r="V67" i="1"/>
  <c r="Q67" i="1"/>
  <c r="P67" i="1"/>
  <c r="N67" i="1"/>
  <c r="M67" i="1"/>
  <c r="L67" i="1"/>
  <c r="AF66" i="1"/>
  <c r="AC66" i="1"/>
  <c r="AM66" i="1" s="1"/>
  <c r="Y66" i="1"/>
  <c r="AB66" i="1" s="1"/>
  <c r="S66" i="1"/>
  <c r="K66" i="1"/>
  <c r="U66" i="1" s="1"/>
  <c r="AF65" i="1"/>
  <c r="AC65" i="1"/>
  <c r="S65" i="1"/>
  <c r="S64" i="1" s="1"/>
  <c r="K65" i="1"/>
  <c r="U65" i="1" s="1"/>
  <c r="Y65" i="1" s="1"/>
  <c r="AK64" i="1"/>
  <c r="AJ64" i="1"/>
  <c r="AH64" i="1"/>
  <c r="AG64" i="1"/>
  <c r="AC64" i="1"/>
  <c r="AA64" i="1"/>
  <c r="Z64" i="1"/>
  <c r="X64" i="1"/>
  <c r="W64" i="1"/>
  <c r="V64" i="1"/>
  <c r="Q64" i="1"/>
  <c r="P64" i="1"/>
  <c r="P42" i="1" s="1"/>
  <c r="N64" i="1"/>
  <c r="M64" i="1"/>
  <c r="L64" i="1"/>
  <c r="K64" i="1"/>
  <c r="AF61" i="1"/>
  <c r="AC61" i="1"/>
  <c r="S61" i="1"/>
  <c r="K61" i="1"/>
  <c r="AE61" i="1" s="1"/>
  <c r="AI61" i="1" s="1"/>
  <c r="AL61" i="1" s="1"/>
  <c r="AF60" i="1"/>
  <c r="AC60" i="1"/>
  <c r="S60" i="1"/>
  <c r="K60" i="1"/>
  <c r="AE60" i="1" s="1"/>
  <c r="AI60" i="1" s="1"/>
  <c r="AL60" i="1" s="1"/>
  <c r="AF59" i="1"/>
  <c r="AC59" i="1"/>
  <c r="S59" i="1"/>
  <c r="K59" i="1"/>
  <c r="AE59" i="1" s="1"/>
  <c r="AI59" i="1" s="1"/>
  <c r="AL59" i="1" s="1"/>
  <c r="AF58" i="1"/>
  <c r="AC58" i="1"/>
  <c r="S58" i="1"/>
  <c r="K58" i="1"/>
  <c r="AE58" i="1" s="1"/>
  <c r="AI58" i="1" s="1"/>
  <c r="AL58" i="1" s="1"/>
  <c r="AF57" i="1"/>
  <c r="AC57" i="1"/>
  <c r="S57" i="1"/>
  <c r="K57" i="1"/>
  <c r="O57" i="1" s="1"/>
  <c r="AK51" i="1"/>
  <c r="AJ51" i="1"/>
  <c r="AH51" i="1"/>
  <c r="AG51" i="1"/>
  <c r="AF51" i="1"/>
  <c r="AA51" i="1"/>
  <c r="Z51" i="1"/>
  <c r="X51" i="1"/>
  <c r="W51" i="1"/>
  <c r="V51" i="1"/>
  <c r="S51" i="1"/>
  <c r="Q51" i="1"/>
  <c r="P51" i="1"/>
  <c r="N51" i="1"/>
  <c r="M51" i="1"/>
  <c r="L51" i="1"/>
  <c r="AF50" i="1"/>
  <c r="AE50" i="1"/>
  <c r="AI50" i="1" s="1"/>
  <c r="AL50" i="1" s="1"/>
  <c r="AL49" i="1" s="1"/>
  <c r="AC50" i="1"/>
  <c r="S50" i="1"/>
  <c r="AM50" i="1" s="1"/>
  <c r="AM49" i="1" s="1"/>
  <c r="K50" i="1"/>
  <c r="U50" i="1" s="1"/>
  <c r="U49" i="1" s="1"/>
  <c r="AK49" i="1"/>
  <c r="AJ49" i="1"/>
  <c r="AH49" i="1"/>
  <c r="AG49" i="1"/>
  <c r="AF49" i="1"/>
  <c r="AC49" i="1"/>
  <c r="AA49" i="1"/>
  <c r="Z49" i="1"/>
  <c r="X49" i="1"/>
  <c r="W49" i="1"/>
  <c r="V49" i="1"/>
  <c r="S49" i="1"/>
  <c r="Q49" i="1"/>
  <c r="P49" i="1"/>
  <c r="N49" i="1"/>
  <c r="M49" i="1"/>
  <c r="L49" i="1"/>
  <c r="L42" i="1" s="1"/>
  <c r="AN45" i="1"/>
  <c r="AM45" i="1"/>
  <c r="AL45" i="1"/>
  <c r="AK45" i="1"/>
  <c r="AJ45" i="1"/>
  <c r="AI45" i="1"/>
  <c r="AH45" i="1"/>
  <c r="AH42" i="1" s="1"/>
  <c r="AG45" i="1"/>
  <c r="AF45" i="1"/>
  <c r="AE45" i="1"/>
  <c r="AD45" i="1"/>
  <c r="AC45" i="1"/>
  <c r="AB45" i="1"/>
  <c r="AA45" i="1"/>
  <c r="Z45" i="1"/>
  <c r="Z42" i="1" s="1"/>
  <c r="Y45" i="1"/>
  <c r="X45" i="1"/>
  <c r="W45" i="1"/>
  <c r="V45" i="1"/>
  <c r="V42" i="1" s="1"/>
  <c r="U45" i="1"/>
  <c r="T45" i="1"/>
  <c r="S45" i="1"/>
  <c r="R45" i="1"/>
  <c r="Q45" i="1"/>
  <c r="P45" i="1"/>
  <c r="O45" i="1"/>
  <c r="N45" i="1"/>
  <c r="N42" i="1" s="1"/>
  <c r="M45" i="1"/>
  <c r="L45" i="1"/>
  <c r="K45" i="1"/>
  <c r="X42" i="1"/>
  <c r="AN33" i="1"/>
  <c r="AN29" i="1" s="1"/>
  <c r="AM33" i="1"/>
  <c r="AM29" i="1" s="1"/>
  <c r="AL33" i="1"/>
  <c r="AK33" i="1"/>
  <c r="AJ33" i="1"/>
  <c r="AJ29" i="1" s="1"/>
  <c r="AI33" i="1"/>
  <c r="AI29" i="1" s="1"/>
  <c r="AH33" i="1"/>
  <c r="AG33" i="1"/>
  <c r="AG29" i="1" s="1"/>
  <c r="AF33" i="1"/>
  <c r="AF29" i="1" s="1"/>
  <c r="AE33" i="1"/>
  <c r="AE29" i="1" s="1"/>
  <c r="AD33" i="1"/>
  <c r="AC33" i="1"/>
  <c r="AC29" i="1" s="1"/>
  <c r="AB33" i="1"/>
  <c r="AB29" i="1" s="1"/>
  <c r="AA33" i="1"/>
  <c r="AA29" i="1" s="1"/>
  <c r="Z33" i="1"/>
  <c r="Y33" i="1"/>
  <c r="X33" i="1"/>
  <c r="X29" i="1" s="1"/>
  <c r="W33" i="1"/>
  <c r="W29" i="1" s="1"/>
  <c r="V33" i="1"/>
  <c r="U33" i="1"/>
  <c r="T33" i="1"/>
  <c r="T29" i="1" s="1"/>
  <c r="S33" i="1"/>
  <c r="S29" i="1" s="1"/>
  <c r="R33" i="1"/>
  <c r="Q33" i="1"/>
  <c r="Q29" i="1" s="1"/>
  <c r="P33" i="1"/>
  <c r="P29" i="1" s="1"/>
  <c r="O33" i="1"/>
  <c r="O29" i="1" s="1"/>
  <c r="N33" i="1"/>
  <c r="M33" i="1"/>
  <c r="M29" i="1" s="1"/>
  <c r="L33" i="1"/>
  <c r="L29" i="1" s="1"/>
  <c r="K33" i="1"/>
  <c r="K29" i="1" s="1"/>
  <c r="AL29" i="1"/>
  <c r="AK29" i="1"/>
  <c r="AH29" i="1"/>
  <c r="AD29" i="1"/>
  <c r="Z29" i="1"/>
  <c r="Y29" i="1"/>
  <c r="V29" i="1"/>
  <c r="U29" i="1"/>
  <c r="R29" i="1"/>
  <c r="N29" i="1"/>
  <c r="E17" i="1"/>
  <c r="S42" i="1" l="1"/>
  <c r="X41" i="1"/>
  <c r="L41" i="1"/>
  <c r="P69" i="1"/>
  <c r="U98" i="1"/>
  <c r="Y98" i="1" s="1"/>
  <c r="AB98" i="1" s="1"/>
  <c r="AD98" i="1" s="1"/>
  <c r="AM148" i="1"/>
  <c r="AM144" i="1" s="1"/>
  <c r="AE65" i="1"/>
  <c r="AI65" i="1" s="1"/>
  <c r="AL65" i="1" s="1"/>
  <c r="AD66" i="1"/>
  <c r="AB71" i="1"/>
  <c r="AM74" i="1"/>
  <c r="AM73" i="1" s="1"/>
  <c r="AJ69" i="1"/>
  <c r="AM78" i="1"/>
  <c r="AM75" i="1" s="1"/>
  <c r="S81" i="1"/>
  <c r="AM94" i="1"/>
  <c r="AE94" i="1"/>
  <c r="O98" i="1"/>
  <c r="R98" i="1" s="1"/>
  <c r="T98" i="1" s="1"/>
  <c r="AA99" i="1"/>
  <c r="U104" i="1"/>
  <c r="X141" i="1"/>
  <c r="AG141" i="1"/>
  <c r="W141" i="1"/>
  <c r="AI148" i="1"/>
  <c r="AM153" i="1"/>
  <c r="AM172" i="1"/>
  <c r="AA42" i="1"/>
  <c r="AM57" i="1"/>
  <c r="AM61" i="1"/>
  <c r="V69" i="1"/>
  <c r="V41" i="1" s="1"/>
  <c r="V194" i="1" s="1"/>
  <c r="AN61" i="1"/>
  <c r="M99" i="1"/>
  <c r="AG99" i="1"/>
  <c r="AF141" i="1"/>
  <c r="N141" i="1"/>
  <c r="AC51" i="1"/>
  <c r="AM58" i="1"/>
  <c r="AN58" i="1" s="1"/>
  <c r="AM59" i="1"/>
  <c r="AN59" i="1" s="1"/>
  <c r="AM60" i="1"/>
  <c r="AN60" i="1" s="1"/>
  <c r="AM65" i="1"/>
  <c r="AF64" i="1"/>
  <c r="AF42" i="1" s="1"/>
  <c r="AC71" i="1"/>
  <c r="K73" i="1"/>
  <c r="W69" i="1"/>
  <c r="U94" i="1"/>
  <c r="Y94" i="1" s="1"/>
  <c r="AB94" i="1" s="1"/>
  <c r="AD94" i="1" s="1"/>
  <c r="AF81" i="1"/>
  <c r="AF69" i="1" s="1"/>
  <c r="K99" i="1"/>
  <c r="Q42" i="1"/>
  <c r="AG42" i="1"/>
  <c r="K49" i="1"/>
  <c r="W42" i="1"/>
  <c r="AJ42" i="1"/>
  <c r="AJ41" i="1" s="1"/>
  <c r="AE66" i="1"/>
  <c r="M42" i="1"/>
  <c r="X69" i="1"/>
  <c r="AH69" i="1"/>
  <c r="AH41" i="1" s="1"/>
  <c r="AH194" i="1" s="1"/>
  <c r="AE74" i="1"/>
  <c r="AI74" i="1" s="1"/>
  <c r="AA69" i="1"/>
  <c r="AM91" i="1"/>
  <c r="AM92" i="1"/>
  <c r="AM93" i="1"/>
  <c r="AI95" i="1"/>
  <c r="AM97" i="1"/>
  <c r="R104" i="1"/>
  <c r="T104" i="1" s="1"/>
  <c r="T101" i="1" s="1"/>
  <c r="T99" i="1" s="1"/>
  <c r="AM143" i="1"/>
  <c r="AM142" i="1" s="1"/>
  <c r="AM141" i="1" s="1"/>
  <c r="Y148" i="1"/>
  <c r="R57" i="1"/>
  <c r="R74" i="1"/>
  <c r="O73" i="1"/>
  <c r="AM64" i="1"/>
  <c r="AN65" i="1"/>
  <c r="Y68" i="1"/>
  <c r="U67" i="1"/>
  <c r="AE93" i="1"/>
  <c r="AI93" i="1" s="1"/>
  <c r="AL93" i="1" s="1"/>
  <c r="AN93" i="1" s="1"/>
  <c r="U93" i="1"/>
  <c r="Y93" i="1" s="1"/>
  <c r="AB93" i="1" s="1"/>
  <c r="AD93" i="1" s="1"/>
  <c r="O93" i="1"/>
  <c r="R93" i="1" s="1"/>
  <c r="T93" i="1" s="1"/>
  <c r="L194" i="1"/>
  <c r="X194" i="1"/>
  <c r="AJ194" i="1"/>
  <c r="AN50" i="1"/>
  <c r="AN49" i="1" s="1"/>
  <c r="O59" i="1"/>
  <c r="R59" i="1" s="1"/>
  <c r="T59" i="1" s="1"/>
  <c r="O61" i="1"/>
  <c r="R61" i="1" s="1"/>
  <c r="T61" i="1" s="1"/>
  <c r="AE68" i="1"/>
  <c r="K67" i="1"/>
  <c r="N69" i="1"/>
  <c r="N41" i="1" s="1"/>
  <c r="AE73" i="1"/>
  <c r="U78" i="1"/>
  <c r="O78" i="1"/>
  <c r="K75" i="1"/>
  <c r="AE57" i="1"/>
  <c r="K51" i="1"/>
  <c r="K42" i="1" s="1"/>
  <c r="U57" i="1"/>
  <c r="U59" i="1"/>
  <c r="Y59" i="1" s="1"/>
  <c r="AB59" i="1" s="1"/>
  <c r="AD59" i="1" s="1"/>
  <c r="U58" i="1"/>
  <c r="Y58" i="1" s="1"/>
  <c r="AB58" i="1" s="1"/>
  <c r="AD58" i="1" s="1"/>
  <c r="U60" i="1"/>
  <c r="Y60" i="1" s="1"/>
  <c r="AB60" i="1" s="1"/>
  <c r="AD60" i="1" s="1"/>
  <c r="AE64" i="1"/>
  <c r="Y64" i="1"/>
  <c r="O68" i="1"/>
  <c r="Q69" i="1"/>
  <c r="Q41" i="1" s="1"/>
  <c r="Q194" i="1" s="1"/>
  <c r="Z69" i="1"/>
  <c r="Z41" i="1" s="1"/>
  <c r="Z194" i="1" s="1"/>
  <c r="T71" i="1"/>
  <c r="S69" i="1"/>
  <c r="S41" i="1" s="1"/>
  <c r="S194" i="1" s="1"/>
  <c r="U74" i="1"/>
  <c r="AE78" i="1"/>
  <c r="AM86" i="1"/>
  <c r="U89" i="1"/>
  <c r="Y89" i="1" s="1"/>
  <c r="AB89" i="1" s="1"/>
  <c r="AD89" i="1" s="1"/>
  <c r="O89" i="1"/>
  <c r="R89" i="1" s="1"/>
  <c r="T89" i="1" s="1"/>
  <c r="AE89" i="1"/>
  <c r="AN90" i="1"/>
  <c r="AN92" i="1"/>
  <c r="N194" i="1"/>
  <c r="P41" i="1"/>
  <c r="P194" i="1" s="1"/>
  <c r="U61" i="1"/>
  <c r="Y61" i="1" s="1"/>
  <c r="AB61" i="1" s="1"/>
  <c r="AD61" i="1" s="1"/>
  <c r="U91" i="1"/>
  <c r="Y91" i="1" s="1"/>
  <c r="AB91" i="1" s="1"/>
  <c r="AD91" i="1" s="1"/>
  <c r="O91" i="1"/>
  <c r="R91" i="1" s="1"/>
  <c r="T91" i="1" s="1"/>
  <c r="AE91" i="1"/>
  <c r="AI91" i="1" s="1"/>
  <c r="AL91" i="1" s="1"/>
  <c r="AN91" i="1" s="1"/>
  <c r="AC42" i="1"/>
  <c r="AK42" i="1"/>
  <c r="AE49" i="1"/>
  <c r="AI49" i="1"/>
  <c r="Y50" i="1"/>
  <c r="O58" i="1"/>
  <c r="R58" i="1" s="1"/>
  <c r="T58" i="1" s="1"/>
  <c r="O60" i="1"/>
  <c r="R60" i="1" s="1"/>
  <c r="T60" i="1" s="1"/>
  <c r="U64" i="1"/>
  <c r="AB65" i="1"/>
  <c r="AI66" i="1"/>
  <c r="AL66" i="1" s="1"/>
  <c r="AN66" i="1" s="1"/>
  <c r="M69" i="1"/>
  <c r="M41" i="1" s="1"/>
  <c r="M194" i="1" s="1"/>
  <c r="R70" i="1"/>
  <c r="O144" i="1"/>
  <c r="R148" i="1"/>
  <c r="AN95" i="1"/>
  <c r="AI104" i="1"/>
  <c r="AE101" i="1"/>
  <c r="AE99" i="1" s="1"/>
  <c r="AE152" i="1"/>
  <c r="K151" i="1"/>
  <c r="U152" i="1"/>
  <c r="O152" i="1"/>
  <c r="AE153" i="1"/>
  <c r="AI153" i="1" s="1"/>
  <c r="AL153" i="1" s="1"/>
  <c r="AN153" i="1" s="1"/>
  <c r="U153" i="1"/>
  <c r="Y153" i="1" s="1"/>
  <c r="AB153" i="1" s="1"/>
  <c r="AD153" i="1" s="1"/>
  <c r="O153" i="1"/>
  <c r="R153" i="1" s="1"/>
  <c r="T153" i="1" s="1"/>
  <c r="AE172" i="1"/>
  <c r="AI172" i="1" s="1"/>
  <c r="AL172" i="1" s="1"/>
  <c r="AN172" i="1" s="1"/>
  <c r="U172" i="1"/>
  <c r="Y172" i="1" s="1"/>
  <c r="AB172" i="1" s="1"/>
  <c r="AD172" i="1" s="1"/>
  <c r="O172" i="1"/>
  <c r="R172" i="1" s="1"/>
  <c r="T172" i="1" s="1"/>
  <c r="AI173" i="1"/>
  <c r="AL173" i="1" s="1"/>
  <c r="AM68" i="1"/>
  <c r="AM67" i="1" s="1"/>
  <c r="U86" i="1"/>
  <c r="O86" i="1"/>
  <c r="U87" i="1"/>
  <c r="Y87" i="1" s="1"/>
  <c r="AB87" i="1" s="1"/>
  <c r="AD87" i="1" s="1"/>
  <c r="O87" i="1"/>
  <c r="R87" i="1" s="1"/>
  <c r="T87" i="1" s="1"/>
  <c r="U88" i="1"/>
  <c r="Y88" i="1" s="1"/>
  <c r="AB88" i="1" s="1"/>
  <c r="AD88" i="1" s="1"/>
  <c r="O88" i="1"/>
  <c r="R88" i="1" s="1"/>
  <c r="T88" i="1" s="1"/>
  <c r="U90" i="1"/>
  <c r="Y90" i="1" s="1"/>
  <c r="AB90" i="1" s="1"/>
  <c r="AD90" i="1" s="1"/>
  <c r="O90" i="1"/>
  <c r="R90" i="1" s="1"/>
  <c r="T90" i="1" s="1"/>
  <c r="U92" i="1"/>
  <c r="Y92" i="1" s="1"/>
  <c r="AB92" i="1" s="1"/>
  <c r="AD92" i="1" s="1"/>
  <c r="O92" i="1"/>
  <c r="R92" i="1" s="1"/>
  <c r="T92" i="1" s="1"/>
  <c r="O50" i="1"/>
  <c r="O65" i="1"/>
  <c r="O66" i="1"/>
  <c r="R66" i="1" s="1"/>
  <c r="T66" i="1" s="1"/>
  <c r="AG69" i="1"/>
  <c r="AG41" i="1" s="1"/>
  <c r="AG194" i="1" s="1"/>
  <c r="AK69" i="1"/>
  <c r="O207" i="1"/>
  <c r="O70" i="1"/>
  <c r="K81" i="1"/>
  <c r="AE96" i="1"/>
  <c r="U96" i="1"/>
  <c r="Y96" i="1" s="1"/>
  <c r="AB96" i="1" s="1"/>
  <c r="AD96" i="1" s="1"/>
  <c r="O96" i="1"/>
  <c r="R96" i="1" s="1"/>
  <c r="T96" i="1" s="1"/>
  <c r="R101" i="1"/>
  <c r="R99" i="1" s="1"/>
  <c r="U101" i="1"/>
  <c r="U99" i="1" s="1"/>
  <c r="Y104" i="1"/>
  <c r="Y144" i="1"/>
  <c r="AB148" i="1"/>
  <c r="AM152" i="1"/>
  <c r="AC151" i="1"/>
  <c r="AI94" i="1"/>
  <c r="AL94" i="1" s="1"/>
  <c r="AN94" i="1" s="1"/>
  <c r="AE143" i="1"/>
  <c r="K142" i="1"/>
  <c r="K141" i="1" s="1"/>
  <c r="U143" i="1"/>
  <c r="O143" i="1"/>
  <c r="T94" i="1"/>
  <c r="T95" i="1"/>
  <c r="AE97" i="1"/>
  <c r="Y97" i="1"/>
  <c r="AB97" i="1" s="1"/>
  <c r="AD97" i="1" s="1"/>
  <c r="AC142" i="1"/>
  <c r="AC141" i="1" s="1"/>
  <c r="AM173" i="1"/>
  <c r="O173" i="1"/>
  <c r="R173" i="1" s="1"/>
  <c r="T173" i="1" s="1"/>
  <c r="U173" i="1"/>
  <c r="Y173" i="1" s="1"/>
  <c r="AB173" i="1" s="1"/>
  <c r="AD173" i="1" s="1"/>
  <c r="AC207" i="1" l="1"/>
  <c r="AC70" i="1"/>
  <c r="AC69" i="1" s="1"/>
  <c r="AM51" i="1"/>
  <c r="AL148" i="1"/>
  <c r="AI144" i="1"/>
  <c r="AF41" i="1"/>
  <c r="AF194" i="1" s="1"/>
  <c r="AA41" i="1"/>
  <c r="AA194" i="1" s="1"/>
  <c r="AB207" i="1"/>
  <c r="AB70" i="1"/>
  <c r="AM42" i="1"/>
  <c r="AM81" i="1"/>
  <c r="AM69" i="1" s="1"/>
  <c r="AD71" i="1"/>
  <c r="AD207" i="1" s="1"/>
  <c r="W41" i="1"/>
  <c r="W194" i="1" s="1"/>
  <c r="O64" i="1"/>
  <c r="R65" i="1"/>
  <c r="Y143" i="1"/>
  <c r="U142" i="1"/>
  <c r="U141" i="1" s="1"/>
  <c r="Y101" i="1"/>
  <c r="Y99" i="1" s="1"/>
  <c r="AB104" i="1"/>
  <c r="AI89" i="1"/>
  <c r="AE81" i="1"/>
  <c r="AI78" i="1"/>
  <c r="AE75" i="1"/>
  <c r="AE69" i="1" s="1"/>
  <c r="R68" i="1"/>
  <c r="O67" i="1"/>
  <c r="Y57" i="1"/>
  <c r="U51" i="1"/>
  <c r="U42" i="1" s="1"/>
  <c r="R86" i="1"/>
  <c r="O81" i="1"/>
  <c r="AD65" i="1"/>
  <c r="AD64" i="1" s="1"/>
  <c r="AB64" i="1"/>
  <c r="Y49" i="1"/>
  <c r="AB50" i="1"/>
  <c r="AC41" i="1"/>
  <c r="AC194" i="1" s="1"/>
  <c r="Y74" i="1"/>
  <c r="U73" i="1"/>
  <c r="U69" i="1" s="1"/>
  <c r="K69" i="1"/>
  <c r="K41" i="1" s="1"/>
  <c r="K194" i="1" s="1"/>
  <c r="AI73" i="1"/>
  <c r="AL74" i="1"/>
  <c r="AN64" i="1"/>
  <c r="T57" i="1"/>
  <c r="T51" i="1" s="1"/>
  <c r="R51" i="1"/>
  <c r="AI97" i="1"/>
  <c r="AL97" i="1"/>
  <c r="AN97" i="1" s="1"/>
  <c r="R152" i="1"/>
  <c r="O151" i="1"/>
  <c r="U75" i="1"/>
  <c r="Y78" i="1"/>
  <c r="AE67" i="1"/>
  <c r="AI68" i="1"/>
  <c r="Y67" i="1"/>
  <c r="AB68" i="1"/>
  <c r="T74" i="1"/>
  <c r="T73" i="1" s="1"/>
  <c r="R73" i="1"/>
  <c r="AM151" i="1"/>
  <c r="AM41" i="1" s="1"/>
  <c r="AM194" i="1" s="1"/>
  <c r="AI96" i="1"/>
  <c r="AL96" i="1"/>
  <c r="AN96" i="1" s="1"/>
  <c r="O49" i="1"/>
  <c r="R50" i="1"/>
  <c r="AN173" i="1"/>
  <c r="Y152" i="1"/>
  <c r="U151" i="1"/>
  <c r="AI101" i="1"/>
  <c r="AI99" i="1" s="1"/>
  <c r="AL104" i="1"/>
  <c r="AN86" i="1"/>
  <c r="AK41" i="1"/>
  <c r="AK194" i="1" s="1"/>
  <c r="T207" i="1"/>
  <c r="T70" i="1"/>
  <c r="AL64" i="1"/>
  <c r="O51" i="1"/>
  <c r="AE142" i="1"/>
  <c r="AE141" i="1" s="1"/>
  <c r="AI143" i="1"/>
  <c r="AB144" i="1"/>
  <c r="AD148" i="1"/>
  <c r="AD144" i="1" s="1"/>
  <c r="R143" i="1"/>
  <c r="O142" i="1"/>
  <c r="O141" i="1" s="1"/>
  <c r="Y86" i="1"/>
  <c r="U81" i="1"/>
  <c r="AE151" i="1"/>
  <c r="AI152" i="1"/>
  <c r="T148" i="1"/>
  <c r="T144" i="1" s="1"/>
  <c r="R144" i="1"/>
  <c r="AI64" i="1"/>
  <c r="AE51" i="1"/>
  <c r="AE42" i="1" s="1"/>
  <c r="AI57" i="1"/>
  <c r="R78" i="1"/>
  <c r="O75" i="1"/>
  <c r="O69" i="1" s="1"/>
  <c r="AD70" i="1" l="1"/>
  <c r="AN148" i="1"/>
  <c r="AN144" i="1" s="1"/>
  <c r="AL144" i="1"/>
  <c r="Y75" i="1"/>
  <c r="AB78" i="1"/>
  <c r="AN74" i="1"/>
  <c r="AN73" i="1" s="1"/>
  <c r="AL73" i="1"/>
  <c r="T68" i="1"/>
  <c r="T67" i="1" s="1"/>
  <c r="R67" i="1"/>
  <c r="AL89" i="1"/>
  <c r="AI81" i="1"/>
  <c r="R75" i="1"/>
  <c r="T78" i="1"/>
  <c r="T75" i="1" s="1"/>
  <c r="AI151" i="1"/>
  <c r="AL152" i="1"/>
  <c r="U41" i="1"/>
  <c r="U194" i="1" s="1"/>
  <c r="AB101" i="1"/>
  <c r="AB99" i="1" s="1"/>
  <c r="AD104" i="1"/>
  <c r="AD101" i="1" s="1"/>
  <c r="AD99" i="1" s="1"/>
  <c r="R64" i="1"/>
  <c r="T65" i="1"/>
  <c r="T64" i="1" s="1"/>
  <c r="AI51" i="1"/>
  <c r="AI42" i="1" s="1"/>
  <c r="AL57" i="1"/>
  <c r="AI142" i="1"/>
  <c r="AI141" i="1" s="1"/>
  <c r="AL143" i="1"/>
  <c r="AB152" i="1"/>
  <c r="Y151" i="1"/>
  <c r="AI67" i="1"/>
  <c r="AL68" i="1"/>
  <c r="R151" i="1"/>
  <c r="T152" i="1"/>
  <c r="T151" i="1" s="1"/>
  <c r="AB57" i="1"/>
  <c r="Y51" i="1"/>
  <c r="Y42" i="1" s="1"/>
  <c r="AL78" i="1"/>
  <c r="AI75" i="1"/>
  <c r="AI69" i="1" s="1"/>
  <c r="AB86" i="1"/>
  <c r="Y81" i="1"/>
  <c r="R49" i="1"/>
  <c r="T50" i="1"/>
  <c r="T49" i="1" s="1"/>
  <c r="AE41" i="1"/>
  <c r="AE194" i="1" s="1"/>
  <c r="R81" i="1"/>
  <c r="T86" i="1"/>
  <c r="T81" i="1" s="1"/>
  <c r="Y142" i="1"/>
  <c r="Y141" i="1" s="1"/>
  <c r="AB143" i="1"/>
  <c r="O42" i="1"/>
  <c r="O41" i="1" s="1"/>
  <c r="O194" i="1" s="1"/>
  <c r="AB74" i="1"/>
  <c r="Y73" i="1"/>
  <c r="R142" i="1"/>
  <c r="R141" i="1" s="1"/>
  <c r="T143" i="1"/>
  <c r="T142" i="1" s="1"/>
  <c r="T141" i="1" s="1"/>
  <c r="AN104" i="1"/>
  <c r="AN101" i="1" s="1"/>
  <c r="AN99" i="1" s="1"/>
  <c r="AL101" i="1"/>
  <c r="AL99" i="1" s="1"/>
  <c r="AD68" i="1"/>
  <c r="AD67" i="1" s="1"/>
  <c r="AB67" i="1"/>
  <c r="AD50" i="1"/>
  <c r="AD49" i="1" s="1"/>
  <c r="AB49" i="1"/>
  <c r="R69" i="1" l="1"/>
  <c r="Y69" i="1"/>
  <c r="Y41" i="1" s="1"/>
  <c r="Y194" i="1" s="1"/>
  <c r="T42" i="1"/>
  <c r="T41" i="1" s="1"/>
  <c r="T194" i="1" s="1"/>
  <c r="T69" i="1"/>
  <c r="AD143" i="1"/>
  <c r="AD142" i="1" s="1"/>
  <c r="AD141" i="1" s="1"/>
  <c r="AB142" i="1"/>
  <c r="AB141" i="1" s="1"/>
  <c r="AD86" i="1"/>
  <c r="AD81" i="1" s="1"/>
  <c r="AB81" i="1"/>
  <c r="AI41" i="1"/>
  <c r="AI194" i="1" s="1"/>
  <c r="AB73" i="1"/>
  <c r="AD74" i="1"/>
  <c r="AD73" i="1" s="1"/>
  <c r="AD69" i="1" s="1"/>
  <c r="AD78" i="1"/>
  <c r="AD75" i="1" s="1"/>
  <c r="AB75" i="1"/>
  <c r="R42" i="1"/>
  <c r="R41" i="1" s="1"/>
  <c r="R194" i="1" s="1"/>
  <c r="AL75" i="1"/>
  <c r="AN78" i="1"/>
  <c r="AN75" i="1" s="1"/>
  <c r="AL151" i="1"/>
  <c r="AN152" i="1"/>
  <c r="AN151" i="1" s="1"/>
  <c r="AB51" i="1"/>
  <c r="AB42" i="1" s="1"/>
  <c r="AD57" i="1"/>
  <c r="AD51" i="1" s="1"/>
  <c r="AD42" i="1" s="1"/>
  <c r="AN68" i="1"/>
  <c r="AN67" i="1" s="1"/>
  <c r="AL67" i="1"/>
  <c r="AL142" i="1"/>
  <c r="AL141" i="1" s="1"/>
  <c r="AN143" i="1"/>
  <c r="AN142" i="1" s="1"/>
  <c r="AN141" i="1" s="1"/>
  <c r="AD152" i="1"/>
  <c r="AD151" i="1" s="1"/>
  <c r="AB151" i="1"/>
  <c r="AN57" i="1"/>
  <c r="AN51" i="1" s="1"/>
  <c r="AL51" i="1"/>
  <c r="AL42" i="1" s="1"/>
  <c r="AN89" i="1"/>
  <c r="AN81" i="1" s="1"/>
  <c r="AN69" i="1" s="1"/>
  <c r="AL81" i="1"/>
  <c r="AD41" i="1" l="1"/>
  <c r="AD194" i="1" s="1"/>
  <c r="AN42" i="1"/>
  <c r="AL69" i="1"/>
  <c r="AN41" i="1"/>
  <c r="AN194" i="1" s="1"/>
  <c r="AL41" i="1"/>
  <c r="AL194" i="1" s="1"/>
  <c r="AB69" i="1"/>
  <c r="AB41" i="1" s="1"/>
  <c r="AB194" i="1" s="1"/>
</calcChain>
</file>

<file path=xl/sharedStrings.xml><?xml version="1.0" encoding="utf-8"?>
<sst xmlns="http://schemas.openxmlformats.org/spreadsheetml/2006/main" count="383" uniqueCount="292">
  <si>
    <t>Šilumos kainų nustatymo metodikos</t>
  </si>
  <si>
    <t>4 priedas</t>
  </si>
  <si>
    <t>Duomenys apie ūkio subjektą:</t>
  </si>
  <si>
    <t>Duomenys apie kontaktinį asmenį:</t>
  </si>
  <si>
    <t>Pavadinimas</t>
  </si>
  <si>
    <t>UAB "ENG"</t>
  </si>
  <si>
    <t>V., pavardė</t>
  </si>
  <si>
    <t>Kodas</t>
  </si>
  <si>
    <t>Pareigos</t>
  </si>
  <si>
    <t>Buveinės adresas</t>
  </si>
  <si>
    <t>Telefonas</t>
  </si>
  <si>
    <t>Faksas</t>
  </si>
  <si>
    <t>El.paštas</t>
  </si>
  <si>
    <t>Tinklalapis</t>
  </si>
  <si>
    <t xml:space="preserve">2019 m. VERSLO VIENETO ILGALAIKIO TURTO VERTĖS IR NUSIDĖVĖJIMO ATASKAITA </t>
  </si>
  <si>
    <t xml:space="preserve">__________________ ŪKIO SUBJEKTO ILGALAIKIO TURTO VERTĖS IR NUSIDĖVĖJIMO ATASKAITA </t>
  </si>
  <si>
    <t>ataskaitinio laikotarpio</t>
  </si>
  <si>
    <t>sudarymo data</t>
  </si>
  <si>
    <t>Valstybinei kainų ir energetikos kontrolės komisijai</t>
  </si>
  <si>
    <t>Invento-rinis numeris</t>
  </si>
  <si>
    <t>Įvedimo į eksploata-ciją data</t>
  </si>
  <si>
    <t>Nudėvėjimo (eksploat.) laikotarpis</t>
  </si>
  <si>
    <t>Ataskaitinio laikotarpio pradžiai</t>
  </si>
  <si>
    <t xml:space="preserve">Per ataskaitinį laikotarpį </t>
  </si>
  <si>
    <t>Ataskaitinio laikotarpio pabaigai</t>
  </si>
  <si>
    <t>Sistema PASVALIO</t>
  </si>
  <si>
    <t>Sistema GARLIAVA</t>
  </si>
  <si>
    <t>Nepaskirstoma</t>
  </si>
  <si>
    <t>Įsigijimo savikaina, iš viso:</t>
  </si>
  <si>
    <t>Įsigijimo savikainos dalis iš</t>
  </si>
  <si>
    <t>Nesuderinta vertė**</t>
  </si>
  <si>
    <t>Nenaudoja-ma vertė***</t>
  </si>
  <si>
    <t>Turto reguliavimo apskaitoje</t>
  </si>
  <si>
    <t>Įsigijimo savikainos pokytis iš viso:</t>
  </si>
  <si>
    <t>Įsigijimo savikainos pokytis iš</t>
  </si>
  <si>
    <t>Nesuderintos vertės pokytis**</t>
  </si>
  <si>
    <t>Nenaudoja-mos vertės pokytis***</t>
  </si>
  <si>
    <t>Šilumos energijos gamybos verslo vienetas</t>
  </si>
  <si>
    <t>Kitos reguliuojamos veiklos verslo vienetas</t>
  </si>
  <si>
    <t>ILGALAIKIO TURTO VIENETŲ SĄRAŠAS</t>
  </si>
  <si>
    <t>ES strukt. fondų</t>
  </si>
  <si>
    <t>Dotacijų, subsidijų</t>
  </si>
  <si>
    <t>Vartotojų</t>
  </si>
  <si>
    <t>Ūkio subjekto lėšų</t>
  </si>
  <si>
    <t>Nudėvėtina įsigijimo savikaina</t>
  </si>
  <si>
    <t>Sukauptas nusidėvėjim.</t>
  </si>
  <si>
    <t>Nudėvėtina likutinė vertė</t>
  </si>
  <si>
    <t>Nudėvėtina įsigijimo savikainos pokytis</t>
  </si>
  <si>
    <t>Sukaupto nusidėvėjim. Pokytis</t>
  </si>
  <si>
    <t>Nudėvėtinos likutinės vertės pokytis</t>
  </si>
  <si>
    <t>metai</t>
  </si>
  <si>
    <t>Eur</t>
  </si>
  <si>
    <t>Šilumos gamyba</t>
  </si>
  <si>
    <t>Elektros gamyba</t>
  </si>
  <si>
    <t>Pastabos</t>
  </si>
  <si>
    <t>(a)</t>
  </si>
  <si>
    <t>(b)</t>
  </si>
  <si>
    <t>(c)</t>
  </si>
  <si>
    <t>(d)</t>
  </si>
  <si>
    <t>(e)</t>
  </si>
  <si>
    <t>(f)</t>
  </si>
  <si>
    <t>(g)</t>
  </si>
  <si>
    <t>(h)=(d)-(e)-(f)-(g)</t>
  </si>
  <si>
    <t>(i)</t>
  </si>
  <si>
    <t>(j)</t>
  </si>
  <si>
    <t>(k)=(h)-(i)-(j)</t>
  </si>
  <si>
    <t>(l)</t>
  </si>
  <si>
    <t>(m)=(k)-(l)</t>
  </si>
  <si>
    <t>(n)</t>
  </si>
  <si>
    <t>(o)</t>
  </si>
  <si>
    <t>(p)</t>
  </si>
  <si>
    <t>(q)</t>
  </si>
  <si>
    <t>(r)=(n)-(o)-(p)-(q)</t>
  </si>
  <si>
    <t>(s)</t>
  </si>
  <si>
    <t>(t)</t>
  </si>
  <si>
    <t>(u)=(r)-(s)-(t)</t>
  </si>
  <si>
    <t>(v)</t>
  </si>
  <si>
    <t>(z)=(u)-(v)</t>
  </si>
  <si>
    <t>(aa)</t>
  </si>
  <si>
    <t>(ab)</t>
  </si>
  <si>
    <t>(ac)</t>
  </si>
  <si>
    <t>(ad)</t>
  </si>
  <si>
    <t>(ae)=(aa)-(ab)-(ac)-(ad)</t>
  </si>
  <si>
    <t>(af)</t>
  </si>
  <si>
    <t>(ag)</t>
  </si>
  <si>
    <t>(ah)=(ae)-(af)-(ag)</t>
  </si>
  <si>
    <t>(ai)</t>
  </si>
  <si>
    <t>(aj)=(ah)-(ai)</t>
  </si>
  <si>
    <t>I.</t>
  </si>
  <si>
    <t>NEMATERIALUSIS ILGALAIKIS TURTAS</t>
  </si>
  <si>
    <t>I.1.</t>
  </si>
  <si>
    <t>PLĖTROS DARBAI</t>
  </si>
  <si>
    <t>I.2.</t>
  </si>
  <si>
    <t>PRESTIŽAS</t>
  </si>
  <si>
    <t>I.3.</t>
  </si>
  <si>
    <t>PATENTAI, LICENCIJOS, ĮSIGYTOS TEISĖS</t>
  </si>
  <si>
    <t>I.4.</t>
  </si>
  <si>
    <t>PROGRAMINĖ ĮRANGA</t>
  </si>
  <si>
    <t>Programinė įranga Office Pro 2003</t>
  </si>
  <si>
    <t>Programos modulis Darbo užmokesčio apskaita</t>
  </si>
  <si>
    <t>Kompiuterinė programa MICROSFT OFFICE HOME &amp; BUS2010 WIN32</t>
  </si>
  <si>
    <t>2012.10.05</t>
  </si>
  <si>
    <t>Kompiuterinė programa MICROSOFT OFFICE HOME &amp; BUS 2010 WIN32</t>
  </si>
  <si>
    <t>2012.11.12</t>
  </si>
  <si>
    <t>Kompiuterinė programa MICROSOFT OFFICE HOME&amp;BUS 2010 WIN32</t>
  </si>
  <si>
    <t>2013.03.19</t>
  </si>
  <si>
    <t>Programa Microsoft T5D-01574Office Home</t>
  </si>
  <si>
    <t>I.5.</t>
  </si>
  <si>
    <t>KITAS NEMATERIALUSIS TURTAS</t>
  </si>
  <si>
    <t>II.</t>
  </si>
  <si>
    <t>MATERIALUSIS ILGALAIKIS TURTAS</t>
  </si>
  <si>
    <t>II.2.</t>
  </si>
  <si>
    <t>PASTATAI IR STATINIAI</t>
  </si>
  <si>
    <t>GAMYBINĖS PASKIRTIES PASTATAI, STATINIAI: KATILINĖS</t>
  </si>
  <si>
    <t>GAMYBINĖS PASKIRTIES PASTATAI, STATINIAI: KONTEINERINĖS KATILINĖS, SIURBLINĖS</t>
  </si>
  <si>
    <t>GAMYBINĖS PASKIRTIES PASTATAI, STATINIAI: KITI TECHNOLOGINĖS PASKIRTIES</t>
  </si>
  <si>
    <t>Hidroelektrinė</t>
  </si>
  <si>
    <t>KITOS PASKIRTIES PASTATAI, STATINIAI: KURO (MAZUTO) REZERVUARAI</t>
  </si>
  <si>
    <t>KITOS PASKIRTIES PASTATAI, STATINIAI: DŪMTRAUKIAI MŪRINIAI, GELŽBETONINIAI</t>
  </si>
  <si>
    <t>KITOS PASKIRTIES PASTATAI, STATINIAI: DŪMTRAUKIAI METALINIAI</t>
  </si>
  <si>
    <t>Metalinis dūmtraukis</t>
  </si>
  <si>
    <t>KITOS PASKIRTIES PASTATAI, STATINIAI: VAMZDYNAI</t>
  </si>
  <si>
    <t>Šiluminė trasa</t>
  </si>
  <si>
    <t>Nuotekų tinklai-drenažai</t>
  </si>
  <si>
    <t>Šilumos tiekimo linija</t>
  </si>
  <si>
    <t>Katilinės paduodamo termofikato vamzdynas (Garliava)</t>
  </si>
  <si>
    <t>Katilinės grąžinamo termofikato vamzdynas (Garliava)</t>
  </si>
  <si>
    <t>Oro tiekimo vamzdynas(Garliava)</t>
  </si>
  <si>
    <t>Vidaus gamybinio ir gaisrų gesinimo vandentiekio vamzdynas (Garliava)</t>
  </si>
  <si>
    <t>Vidaus vandentiekio ir buitinių nuotekų vamzdynas(Garliava)</t>
  </si>
  <si>
    <t>ADMINISTRACINĖS PASKIRTIES PASTATAI, STATINIAI</t>
  </si>
  <si>
    <t>KITOS PASKIRTIES PASTATAI, STATINIAI: GYVENAMIEJI, POILSIO</t>
  </si>
  <si>
    <t>KITOS PASKIRTIES PASTATAI, STATINIAI: KELIAI, ŠALIGATVIAI, AIKŠTELĖS, TVOROS</t>
  </si>
  <si>
    <t>Biokuro aikštelė</t>
  </si>
  <si>
    <t>Aptarnavimo aikštelės ir laiptai, plieninės konstrukcijos</t>
  </si>
  <si>
    <t>KITI  PASTATAI, STATINIAI: NURODYTI</t>
  </si>
  <si>
    <t>Automobilinės svarstyklės</t>
  </si>
  <si>
    <t>II.3.</t>
  </si>
  <si>
    <t>MAŠINOS IR ĮRENGIMAI</t>
  </si>
  <si>
    <t>MAŠINOS IR ĮRENGIMAI: KATILINIŲ ĮRENGIMAI, STACIONARIEJI GARO KATILAI</t>
  </si>
  <si>
    <t>MAŠINOS IR ĮRENGIMAI: VANDENS ŠILDYMO KATILAI</t>
  </si>
  <si>
    <t>Vandens šildymo katilas</t>
  </si>
  <si>
    <t>MAŠINOS IR ĮRENGIMAI: SIURBLIAI, KITI SIURBLINĖS ĮRENGIMAI</t>
  </si>
  <si>
    <t>Siurbliai ir kita siurblinė įranga</t>
  </si>
  <si>
    <t>Siurbliai ir kita siurblinė įranga (Elektrėnai)</t>
  </si>
  <si>
    <t>Cirkuliaciniai siurbliai(Garliava)</t>
  </si>
  <si>
    <t>MAŠINOS IR ĮRENGIMAI: ŠILUMOS PUNKTAI, MAZGAI, MODULIAI</t>
  </si>
  <si>
    <t>Šilumos punktai (šilumokaičiai), mazgai, moduliai</t>
  </si>
  <si>
    <t>KITI MAŠINOS IR ĮRENGIMAI: NURODYTI</t>
  </si>
  <si>
    <t>Vamzdynai</t>
  </si>
  <si>
    <t>Kiti įrengimai</t>
  </si>
  <si>
    <t>Vamzdynai (Elektrėnai)</t>
  </si>
  <si>
    <t>Kiti įrengimai (Elektrėnai)</t>
  </si>
  <si>
    <t>Ardyninė pakura</t>
  </si>
  <si>
    <t>Ekonomaizeris</t>
  </si>
  <si>
    <t>Kuro sandėlio įranga</t>
  </si>
  <si>
    <t>Kuro transporterių sistema</t>
  </si>
  <si>
    <t>Oro tiekimo ventiliatoriai</t>
  </si>
  <si>
    <t>Pelenų šalinimo sistema</t>
  </si>
  <si>
    <t>Dūmų valymo sistema-multiciklonai</t>
  </si>
  <si>
    <t>Dūmų ventiliatorius su dažnio keitikliu</t>
  </si>
  <si>
    <t>Elektros, automatikos ir procesų valdymo įrengimai</t>
  </si>
  <si>
    <t>Metalinis konteineris Nr.1</t>
  </si>
  <si>
    <t>2017.12.13</t>
  </si>
  <si>
    <t>Metalinis konteineris Nr.2</t>
  </si>
  <si>
    <t>Sraigtinis kompresorius SPINN.E 1110 500 V400 ST</t>
  </si>
  <si>
    <t>Dūmų kanalai</t>
  </si>
  <si>
    <t>II.4.</t>
  </si>
  <si>
    <t>KITA ĮRANGA, PRIETAISAI, ĮRANKIAI, ĮRENGINIAI</t>
  </si>
  <si>
    <t>KITA ĮRANGA, PRIETAISAI, ĮRANKIAI, ĮRENGINIAI: VALDYMO, DUOMENŲ PERDAVIMO, KONTROLĖS SISTEMOS</t>
  </si>
  <si>
    <t>KITA ĮRANGA, PRIETAISAI, ĮRANKIAI, ĮRENGINIAI: ŠILUMOS KIEKIO APSKAITOS PRIETAISAI</t>
  </si>
  <si>
    <t>Šilumos apskaitos prietaisai</t>
  </si>
  <si>
    <t>Šilumos apskaitos prietaisai (Elektrėnai)</t>
  </si>
  <si>
    <t>Šilumos apskaitos prietaisai(Garliava)</t>
  </si>
  <si>
    <t>KITA ĮRANGA, PRIETAISAI, ĮRANKIAI, ĮRENGINIAI: KITI ŠILUMOS MATAVIMO IR REGULIAVIMO PRIETAISAI</t>
  </si>
  <si>
    <t>KITA ĮRANGA, PRIETAISAI, ĮRANKIAI, ĮRENGINIAI: NURODYTI</t>
  </si>
  <si>
    <t>Kavos aparatas Delonghi Esam</t>
  </si>
  <si>
    <t>Dulkių siurblys SEBO-G2</t>
  </si>
  <si>
    <t>2010.11.16</t>
  </si>
  <si>
    <t>Kompiuteris Toshiba</t>
  </si>
  <si>
    <t>Kompiuteris I5-760</t>
  </si>
  <si>
    <t>Dulkių siurblys 445X ( su priedais)</t>
  </si>
  <si>
    <t>2012.08.07</t>
  </si>
  <si>
    <t>Telefonas iPhone 4S 16Gb White</t>
  </si>
  <si>
    <t>2012.09.06</t>
  </si>
  <si>
    <t>Telefonas 4S 16GB Black Smart TOP10</t>
  </si>
  <si>
    <t>2012.05.22</t>
  </si>
  <si>
    <t>Kompiuteris SAMSUNG 900 13.3+/15-331UM/4/128S/4C/W7HP BLACK</t>
  </si>
  <si>
    <t>Spalvinis daugiafunkcinis spausdintuvas BIZHUB C25</t>
  </si>
  <si>
    <t>2012.11.14</t>
  </si>
  <si>
    <t>Kompiuteris Intel i5-3470/2x500GB Raid/4GB 1600MHz</t>
  </si>
  <si>
    <t>2013.01.22</t>
  </si>
  <si>
    <t>Serveris Asus, H77, DualDDR3-1600, 2xSATA3</t>
  </si>
  <si>
    <t>2013.02.07</t>
  </si>
  <si>
    <t>Kompiuteris SW OEM WIN 7 PRO SPI 64B 1PK PQC-04649 MS</t>
  </si>
  <si>
    <t>Kompiuteris 17R (5721) Silver, 17,3 FHD (1920x1080)</t>
  </si>
  <si>
    <t>2013.04.30</t>
  </si>
  <si>
    <t>Kompiuteris Inspiron 17R (5721) Silver, 17,3 FHD (1920x1080)</t>
  </si>
  <si>
    <t>2013.05.13</t>
  </si>
  <si>
    <t>Kavos aparatas Jura Impressa J9.3a TFT Aroma+</t>
  </si>
  <si>
    <t>2013.05.30</t>
  </si>
  <si>
    <t>Monitorius DELL LCD U3014 UltraSharp 30"</t>
  </si>
  <si>
    <t>2013.06.03</t>
  </si>
  <si>
    <t>Sisteminis blokas Intel i3-3470/Z77/8GB Ram 1600/60GB</t>
  </si>
  <si>
    <t>2013.06.14</t>
  </si>
  <si>
    <t>iPhone 5 White 32GB SIM lock TOP10</t>
  </si>
  <si>
    <t>2013.10.14</t>
  </si>
  <si>
    <t>iPhone 5 Black 32 GB SIM lock TOP 10</t>
  </si>
  <si>
    <t>2013.10.22</t>
  </si>
  <si>
    <t>MacBook pro 15,4 Retina DC</t>
  </si>
  <si>
    <t>Bizhub C224e spalvinis kopijuoklis</t>
  </si>
  <si>
    <t>MacBook Pro 15,4 Retina QC</t>
  </si>
  <si>
    <t>Dokumentų naikintuvas REXEL Auto+300X</t>
  </si>
  <si>
    <t>iPhone 5C Blue 16GB SIM lock</t>
  </si>
  <si>
    <t>Kompiuteris Mikronas Intel core l3 4160 2x500 4GB</t>
  </si>
  <si>
    <t>Kompiuteris Toshiba Z30-A-1E1</t>
  </si>
  <si>
    <t>Monitorius Apple Thunderbolt Display 27'B</t>
  </si>
  <si>
    <t>Deli LCD U25 15G 63 monitorius su priedais</t>
  </si>
  <si>
    <t>HP Probook 450 15,6 FHD ir priedai</t>
  </si>
  <si>
    <t>Šildytuvas</t>
  </si>
  <si>
    <t>Įmontuojamas šaldytuvas Siemens K 187SKF31</t>
  </si>
  <si>
    <t>Mikrobangų krosnelė Siemens BE634RGS1</t>
  </si>
  <si>
    <t>Indaplovė Bosch SMV58N90EU</t>
  </si>
  <si>
    <t>II.5.</t>
  </si>
  <si>
    <t>TRANSPORTO PRIEMONĖS</t>
  </si>
  <si>
    <t>TRANSPORTO PRIEMONĖS: TRAKTORIAI, EKSKAVATORIAI, PAN.MECHANIZMAI</t>
  </si>
  <si>
    <t>Teleskopinis krautuvas</t>
  </si>
  <si>
    <t>TRANSPORTO PRIEMONĖS: LENGVIEJI AUTOMOBILIAI</t>
  </si>
  <si>
    <t>Automobilis Volvo S80</t>
  </si>
  <si>
    <t>Automobilis Lexus LS460</t>
  </si>
  <si>
    <t>Automobilis Volvo S60</t>
  </si>
  <si>
    <t>Automobilis Skoda Octavia</t>
  </si>
  <si>
    <t>Automobilis Toyota Land Cruiser</t>
  </si>
  <si>
    <t>TRANSPORTO PRIEMONĖS: NURODYTI</t>
  </si>
  <si>
    <t>II. 6.</t>
  </si>
  <si>
    <t>KITAS MATERIALUSIS TURTAS: BALDAI, SPEC. DRABUŽIAI, KILIMAI, UŽUOLAIDOS IR PAN. TURTAS</t>
  </si>
  <si>
    <t>Stalas VER 121</t>
  </si>
  <si>
    <t>2008.09.29</t>
  </si>
  <si>
    <t>Stalas</t>
  </si>
  <si>
    <t>2008.11.19</t>
  </si>
  <si>
    <t>Vienvietis minkštasuolis</t>
  </si>
  <si>
    <t>2009.02.03</t>
  </si>
  <si>
    <t>Virtuvės baldai</t>
  </si>
  <si>
    <t>2009.02.04</t>
  </si>
  <si>
    <t>Dokumentų spinta</t>
  </si>
  <si>
    <t>2009.02.10</t>
  </si>
  <si>
    <t>Stalas su priestaliu (su užraktu) ir panelė</t>
  </si>
  <si>
    <t>Vadovo stalas</t>
  </si>
  <si>
    <t>Komoda</t>
  </si>
  <si>
    <t>Krėslas Lotus</t>
  </si>
  <si>
    <t>Konferencinis stalas Laguna</t>
  </si>
  <si>
    <t>Stalas su panele BEA</t>
  </si>
  <si>
    <t>Rūbų spinta</t>
  </si>
  <si>
    <t>Stalas su 4-rių stalčių spintele ir panele</t>
  </si>
  <si>
    <t>2009.11.09</t>
  </si>
  <si>
    <t>Biuro baldai</t>
  </si>
  <si>
    <t>2011.02.28</t>
  </si>
  <si>
    <t>Stalas su 4-rių stalčių spintele</t>
  </si>
  <si>
    <t>2011.03.14</t>
  </si>
  <si>
    <t>2011.05.03</t>
  </si>
  <si>
    <t>Trijų dalių minkštasuolis Elipsis E11</t>
  </si>
  <si>
    <t>2011.06.16</t>
  </si>
  <si>
    <t>2013.04.08</t>
  </si>
  <si>
    <t>Dokumentų spinta 800x404x1823 su plaušo nugarėle</t>
  </si>
  <si>
    <t>Baldai</t>
  </si>
  <si>
    <t>2013.05.08</t>
  </si>
  <si>
    <t>Kėdė Persona metalic (black plastic)</t>
  </si>
  <si>
    <t>Komoda prie printerių</t>
  </si>
  <si>
    <t>Virtuvinis stalas</t>
  </si>
  <si>
    <t>Koridoriaus spinta su lentynom</t>
  </si>
  <si>
    <t>Sisteminis blokas</t>
  </si>
  <si>
    <t>Siurblys PDE DLXB PH-RX-CL/m 8-10 EPDM</t>
  </si>
  <si>
    <t>Bizhup. C250i daugiaf.kop. su DF632/toneriais/Spintelė</t>
  </si>
  <si>
    <t>2019.12.12</t>
  </si>
  <si>
    <t>Archyvo baldai</t>
  </si>
  <si>
    <t>III.</t>
  </si>
  <si>
    <t>INVESTICINIS TURTAS</t>
  </si>
  <si>
    <t>IV.</t>
  </si>
  <si>
    <t>KITAS ILGALAIKIS TURTAS</t>
  </si>
  <si>
    <t>IŠ VISO:</t>
  </si>
  <si>
    <t>* ESSF, D, S - Europos Sąjungos struktūrinių fondų, taip pat dotacijų, subsidijų lėšomis</t>
  </si>
  <si>
    <t>** Su Komisija, atitinkamos savivaldybės taryba nesuderinta ilgalaikio turto (investicijų) vertė</t>
  </si>
  <si>
    <t>*** Nenaudojamo, esančio atsargose, užkonservuoto turto, nebaigtos statybos vertė</t>
  </si>
  <si>
    <t>**** Vartotojų ir nepriklausomų šilumos gamintojų už prijungimą prie tinklų sumokamomis lėšomis sukurta vertės dalis</t>
  </si>
  <si>
    <t>***** Veikloje naudojamas turtas, nuomojamas koncesijos, šilumos ūkio turto nuomos būdu</t>
  </si>
  <si>
    <t>Direktorius</t>
  </si>
  <si>
    <t>_________________</t>
  </si>
  <si>
    <t>Romualdas Rutka</t>
  </si>
  <si>
    <t>Tvirtinu:</t>
  </si>
  <si>
    <t xml:space="preserve">   Pareigos</t>
  </si>
  <si>
    <t>Parašas</t>
  </si>
  <si>
    <t>Vardas, pavardė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</si>
</sst>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L_t_-;\-* #,##0.00\ _L_t_-;_-* &quot;-&quot;??\ _L_t_-;_-@_-"/>
    <numFmt numFmtId="165" formatCode="_-* #,##0.0\ _L_t_-;\-* #,##0.0\ _L_t_-;_-* &quot;-&quot;??\ _L_t_-;_-@_-"/>
    <numFmt numFmtId="166" formatCode="_-* #,##0\ _L_t_-;\-* #,##0\ _L_t_-;_-* &quot;-&quot;??\ _L_t_-;_-@_-"/>
    <numFmt numFmtId="167" formatCode="yyyy\-mm\-dd;@"/>
    <numFmt numFmtId="168" formatCode="_-* #,##0\ _€_-;\-* #,##0\ _€_-;_-* &quot;-&quot;??\ _€_-;_-@_-"/>
  </numFmts>
  <fonts count="3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u/>
      <sz val="10"/>
      <color indexed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i/>
      <sz val="10"/>
      <color indexed="8"/>
      <name val="Arial Narrow"/>
      <family val="2"/>
    </font>
    <font>
      <b/>
      <sz val="10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11"/>
      <color rgb="FF000000"/>
      <name val="Calibri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i/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name val="Times New Roman Baltic"/>
      <charset val="186"/>
    </font>
    <font>
      <i/>
      <sz val="10"/>
      <color indexed="8"/>
      <name val="Times New Roman"/>
      <family val="1"/>
      <charset val="186"/>
    </font>
    <font>
      <i/>
      <sz val="10"/>
      <color theme="1"/>
      <name val="Arial Narrow"/>
      <family val="2"/>
    </font>
    <font>
      <b/>
      <i/>
      <sz val="10"/>
      <color indexed="8"/>
      <name val="Calibri"/>
      <family val="2"/>
      <charset val="186"/>
    </font>
    <font>
      <b/>
      <sz val="10"/>
      <color indexed="8"/>
      <name val="Arial Narrow"/>
      <family val="2"/>
    </font>
    <font>
      <sz val="10"/>
      <color rgb="FFFF0000"/>
      <name val="Times New Roman Baltic"/>
      <charset val="186"/>
    </font>
    <font>
      <i/>
      <sz val="10"/>
      <color rgb="FFFF0000"/>
      <name val="Arial Narrow"/>
      <family val="2"/>
    </font>
    <font>
      <b/>
      <sz val="10"/>
      <color rgb="FFFF0000"/>
      <name val="Calibri"/>
      <family val="2"/>
      <charset val="186"/>
    </font>
    <font>
      <i/>
      <sz val="10"/>
      <name val="Times New Roman Baltic"/>
      <charset val="186"/>
    </font>
    <font>
      <sz val="10"/>
      <color indexed="8"/>
      <name val="Calibri"/>
      <family val="2"/>
      <charset val="186"/>
    </font>
    <font>
      <b/>
      <sz val="10"/>
      <color indexed="8"/>
      <name val="Calibri"/>
      <family val="2"/>
    </font>
    <font>
      <sz val="11"/>
      <name val="Calibri"/>
      <family val="2"/>
      <charset val="186"/>
    </font>
    <font>
      <u/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4" fillId="0" borderId="0"/>
  </cellStyleXfs>
  <cellXfs count="3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2" applyFont="1" applyFill="1" applyAlignment="1" applyProtection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/>
    <xf numFmtId="0" fontId="2" fillId="3" borderId="4" xfId="0" applyFont="1" applyFill="1" applyBorder="1" applyAlignment="1"/>
    <xf numFmtId="0" fontId="2" fillId="2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2" borderId="0" xfId="1" applyNumberFormat="1" applyFont="1" applyFill="1" applyBorder="1"/>
    <xf numFmtId="164" fontId="2" fillId="2" borderId="0" xfId="1" applyNumberFormat="1" applyFont="1" applyFill="1"/>
    <xf numFmtId="0" fontId="2" fillId="3" borderId="0" xfId="0" applyFont="1" applyFill="1" applyBorder="1"/>
    <xf numFmtId="0" fontId="2" fillId="2" borderId="0" xfId="0" applyFont="1" applyFill="1" applyAlignment="1"/>
    <xf numFmtId="0" fontId="2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4" borderId="25" xfId="0" applyFont="1" applyFill="1" applyBorder="1" applyAlignment="1">
      <alignment horizontal="right" vertical="center"/>
    </xf>
    <xf numFmtId="0" fontId="9" fillId="4" borderId="28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166" fontId="10" fillId="2" borderId="0" xfId="1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vertical="center"/>
    </xf>
    <xf numFmtId="3" fontId="2" fillId="2" borderId="39" xfId="0" applyNumberFormat="1" applyFont="1" applyFill="1" applyBorder="1" applyAlignment="1">
      <alignment vertical="center"/>
    </xf>
    <xf numFmtId="3" fontId="2" fillId="2" borderId="35" xfId="0" applyNumberFormat="1" applyFont="1" applyFill="1" applyBorder="1" applyAlignment="1">
      <alignment vertical="center"/>
    </xf>
    <xf numFmtId="3" fontId="2" fillId="2" borderId="40" xfId="0" applyNumberFormat="1" applyFont="1" applyFill="1" applyBorder="1" applyAlignment="1">
      <alignment vertical="center"/>
    </xf>
    <xf numFmtId="0" fontId="11" fillId="2" borderId="0" xfId="0" applyFont="1" applyFill="1"/>
    <xf numFmtId="166" fontId="11" fillId="2" borderId="0" xfId="1" applyNumberFormat="1" applyFont="1" applyFill="1" applyBorder="1"/>
    <xf numFmtId="3" fontId="11" fillId="2" borderId="0" xfId="0" applyNumberFormat="1" applyFont="1" applyFill="1"/>
    <xf numFmtId="3" fontId="11" fillId="2" borderId="41" xfId="0" applyNumberFormat="1" applyFont="1" applyFill="1" applyBorder="1"/>
    <xf numFmtId="3" fontId="11" fillId="2" borderId="43" xfId="0" applyNumberFormat="1" applyFont="1" applyFill="1" applyBorder="1"/>
    <xf numFmtId="3" fontId="11" fillId="2" borderId="45" xfId="0" applyNumberFormat="1" applyFont="1" applyFill="1" applyBorder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/>
    <xf numFmtId="3" fontId="11" fillId="2" borderId="47" xfId="0" applyNumberFormat="1" applyFont="1" applyFill="1" applyBorder="1"/>
    <xf numFmtId="3" fontId="11" fillId="2" borderId="18" xfId="0" applyNumberFormat="1" applyFont="1" applyFill="1" applyBorder="1"/>
    <xf numFmtId="166" fontId="10" fillId="2" borderId="0" xfId="1" applyNumberFormat="1" applyFont="1" applyFill="1" applyBorder="1"/>
    <xf numFmtId="0" fontId="15" fillId="0" borderId="19" xfId="4" applyFont="1" applyFill="1" applyBorder="1"/>
    <xf numFmtId="0" fontId="16" fillId="0" borderId="19" xfId="4" applyFont="1" applyFill="1" applyBorder="1" applyAlignment="1">
      <alignment horizontal="left" vertical="top"/>
    </xf>
    <xf numFmtId="0" fontId="16" fillId="0" borderId="19" xfId="4" applyFont="1" applyFill="1" applyBorder="1" applyAlignment="1">
      <alignment horizontal="center"/>
    </xf>
    <xf numFmtId="167" fontId="16" fillId="0" borderId="19" xfId="4" applyNumberFormat="1" applyFont="1" applyFill="1" applyBorder="1" applyAlignment="1">
      <alignment horizontal="center" vertical="top" wrapText="1"/>
    </xf>
    <xf numFmtId="166" fontId="18" fillId="0" borderId="18" xfId="1" applyNumberFormat="1" applyFont="1" applyFill="1" applyBorder="1"/>
    <xf numFmtId="166" fontId="11" fillId="0" borderId="19" xfId="1" applyNumberFormat="1" applyFont="1" applyFill="1" applyBorder="1"/>
    <xf numFmtId="166" fontId="11" fillId="0" borderId="2" xfId="1" applyNumberFormat="1" applyFont="1" applyFill="1" applyBorder="1"/>
    <xf numFmtId="166" fontId="11" fillId="0" borderId="4" xfId="1" applyNumberFormat="1" applyFont="1" applyFill="1" applyBorder="1"/>
    <xf numFmtId="166" fontId="11" fillId="0" borderId="46" xfId="1" applyNumberFormat="1" applyFont="1" applyFill="1" applyBorder="1"/>
    <xf numFmtId="166" fontId="11" fillId="0" borderId="18" xfId="1" applyNumberFormat="1" applyFont="1" applyFill="1" applyBorder="1"/>
    <xf numFmtId="166" fontId="11" fillId="5" borderId="0" xfId="1" applyNumberFormat="1" applyFont="1" applyFill="1" applyBorder="1"/>
    <xf numFmtId="0" fontId="16" fillId="0" borderId="19" xfId="4" applyFont="1" applyFill="1" applyBorder="1"/>
    <xf numFmtId="167" fontId="16" fillId="0" borderId="19" xfId="4" applyNumberFormat="1" applyFont="1" applyFill="1" applyBorder="1" applyAlignment="1">
      <alignment horizontal="center"/>
    </xf>
    <xf numFmtId="3" fontId="11" fillId="2" borderId="5" xfId="0" applyNumberFormat="1" applyFont="1" applyFill="1" applyBorder="1"/>
    <xf numFmtId="3" fontId="11" fillId="2" borderId="51" xfId="0" applyNumberFormat="1" applyFont="1" applyFill="1" applyBorder="1"/>
    <xf numFmtId="3" fontId="11" fillId="2" borderId="14" xfId="0" applyNumberFormat="1" applyFont="1" applyFill="1" applyBorder="1"/>
    <xf numFmtId="3" fontId="11" fillId="2" borderId="9" xfId="0" applyNumberFormat="1" applyFont="1" applyFill="1" applyBorder="1"/>
    <xf numFmtId="3" fontId="11" fillId="2" borderId="10" xfId="0" applyNumberFormat="1" applyFont="1" applyFill="1" applyBorder="1"/>
    <xf numFmtId="3" fontId="11" fillId="2" borderId="52" xfId="0" applyNumberFormat="1" applyFont="1" applyFill="1" applyBorder="1"/>
    <xf numFmtId="0" fontId="16" fillId="0" borderId="2" xfId="4" applyFont="1" applyFill="1" applyBorder="1" applyAlignment="1">
      <alignment horizontal="center"/>
    </xf>
    <xf numFmtId="14" fontId="16" fillId="0" borderId="19" xfId="4" applyNumberFormat="1" applyFont="1" applyFill="1" applyBorder="1" applyAlignment="1">
      <alignment horizontal="center"/>
    </xf>
    <xf numFmtId="14" fontId="21" fillId="0" borderId="19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66" fontId="11" fillId="0" borderId="18" xfId="1" applyNumberFormat="1" applyFont="1" applyFill="1" applyBorder="1" applyAlignment="1">
      <alignment horizontal="center"/>
    </xf>
    <xf numFmtId="3" fontId="11" fillId="5" borderId="18" xfId="0" applyNumberFormat="1" applyFont="1" applyFill="1" applyBorder="1"/>
    <xf numFmtId="3" fontId="11" fillId="5" borderId="19" xfId="0" applyNumberFormat="1" applyFont="1" applyFill="1" applyBorder="1"/>
    <xf numFmtId="0" fontId="13" fillId="0" borderId="18" xfId="3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>
      <alignment horizontal="center"/>
    </xf>
    <xf numFmtId="166" fontId="11" fillId="0" borderId="0" xfId="1" applyNumberFormat="1" applyFont="1" applyFill="1" applyBorder="1"/>
    <xf numFmtId="3" fontId="11" fillId="0" borderId="0" xfId="0" applyNumberFormat="1" applyFont="1" applyFill="1"/>
    <xf numFmtId="3" fontId="11" fillId="0" borderId="18" xfId="0" applyNumberFormat="1" applyFont="1" applyFill="1" applyBorder="1"/>
    <xf numFmtId="3" fontId="11" fillId="0" borderId="19" xfId="0" applyNumberFormat="1" applyFont="1" applyFill="1" applyBorder="1"/>
    <xf numFmtId="3" fontId="11" fillId="0" borderId="47" xfId="0" applyNumberFormat="1" applyFont="1" applyFill="1" applyBorder="1"/>
    <xf numFmtId="0" fontId="11" fillId="0" borderId="0" xfId="0" applyFont="1" applyFill="1"/>
    <xf numFmtId="166" fontId="23" fillId="2" borderId="0" xfId="1" applyNumberFormat="1" applyFont="1" applyFill="1" applyBorder="1"/>
    <xf numFmtId="166" fontId="26" fillId="5" borderId="0" xfId="1" applyNumberFormat="1" applyFont="1" applyFill="1" applyBorder="1"/>
    <xf numFmtId="3" fontId="26" fillId="2" borderId="0" xfId="0" applyNumberFormat="1" applyFont="1" applyFill="1"/>
    <xf numFmtId="3" fontId="26" fillId="2" borderId="18" xfId="0" applyNumberFormat="1" applyFont="1" applyFill="1" applyBorder="1"/>
    <xf numFmtId="3" fontId="26" fillId="2" borderId="19" xfId="0" applyNumberFormat="1" applyFont="1" applyFill="1" applyBorder="1"/>
    <xf numFmtId="3" fontId="26" fillId="2" borderId="47" xfId="0" applyNumberFormat="1" applyFont="1" applyFill="1" applyBorder="1"/>
    <xf numFmtId="0" fontId="26" fillId="2" borderId="0" xfId="0" applyFont="1" applyFill="1"/>
    <xf numFmtId="166" fontId="11" fillId="6" borderId="0" xfId="1" applyNumberFormat="1" applyFont="1" applyFill="1" applyBorder="1"/>
    <xf numFmtId="3" fontId="22" fillId="2" borderId="0" xfId="0" applyNumberFormat="1" applyFont="1" applyFill="1"/>
    <xf numFmtId="3" fontId="22" fillId="2" borderId="18" xfId="0" applyNumberFormat="1" applyFont="1" applyFill="1" applyBorder="1"/>
    <xf numFmtId="3" fontId="22" fillId="2" borderId="19" xfId="0" applyNumberFormat="1" applyFont="1" applyFill="1" applyBorder="1"/>
    <xf numFmtId="3" fontId="22" fillId="2" borderId="47" xfId="0" applyNumberFormat="1" applyFont="1" applyFill="1" applyBorder="1"/>
    <xf numFmtId="0" fontId="22" fillId="2" borderId="0" xfId="0" applyFont="1" applyFill="1"/>
    <xf numFmtId="3" fontId="11" fillId="2" borderId="53" xfId="0" applyNumberFormat="1" applyFont="1" applyFill="1" applyBorder="1"/>
    <xf numFmtId="3" fontId="11" fillId="2" borderId="23" xfId="0" applyNumberFormat="1" applyFont="1" applyFill="1" applyBorder="1"/>
    <xf numFmtId="3" fontId="11" fillId="2" borderId="54" xfId="0" applyNumberFormat="1" applyFont="1" applyFill="1" applyBorder="1"/>
    <xf numFmtId="166" fontId="18" fillId="0" borderId="4" xfId="1" applyNumberFormat="1" applyFont="1" applyFill="1" applyBorder="1"/>
    <xf numFmtId="3" fontId="11" fillId="2" borderId="15" xfId="0" applyNumberFormat="1" applyFont="1" applyFill="1" applyBorder="1"/>
    <xf numFmtId="3" fontId="11" fillId="2" borderId="55" xfId="0" applyNumberFormat="1" applyFont="1" applyFill="1" applyBorder="1"/>
    <xf numFmtId="3" fontId="11" fillId="2" borderId="21" xfId="0" applyNumberFormat="1" applyFont="1" applyFill="1" applyBorder="1"/>
    <xf numFmtId="3" fontId="11" fillId="2" borderId="39" xfId="0" applyNumberFormat="1" applyFont="1" applyFill="1" applyBorder="1" applyAlignment="1">
      <alignment horizontal="center"/>
    </xf>
    <xf numFmtId="3" fontId="11" fillId="2" borderId="35" xfId="0" applyNumberFormat="1" applyFont="1" applyFill="1" applyBorder="1"/>
    <xf numFmtId="3" fontId="11" fillId="2" borderId="40" xfId="0" applyNumberFormat="1" applyFont="1" applyFill="1" applyBorder="1"/>
    <xf numFmtId="3" fontId="11" fillId="2" borderId="41" xfId="0" applyNumberFormat="1" applyFont="1" applyFill="1" applyBorder="1" applyAlignment="1">
      <alignment horizontal="center"/>
    </xf>
    <xf numFmtId="3" fontId="11" fillId="2" borderId="29" xfId="0" applyNumberFormat="1" applyFont="1" applyFill="1" applyBorder="1" applyAlignment="1">
      <alignment horizontal="center"/>
    </xf>
    <xf numFmtId="3" fontId="11" fillId="2" borderId="30" xfId="0" applyNumberFormat="1" applyFont="1" applyFill="1" applyBorder="1"/>
    <xf numFmtId="3" fontId="11" fillId="2" borderId="62" xfId="0" applyNumberFormat="1" applyFont="1" applyFill="1" applyBorder="1"/>
    <xf numFmtId="3" fontId="11" fillId="2" borderId="29" xfId="0" applyNumberFormat="1" applyFont="1" applyFill="1" applyBorder="1"/>
    <xf numFmtId="166" fontId="29" fillId="2" borderId="0" xfId="1" applyNumberFormat="1" applyFont="1" applyFill="1" applyBorder="1"/>
    <xf numFmtId="3" fontId="28" fillId="2" borderId="0" xfId="0" applyNumberFormat="1" applyFont="1" applyFill="1"/>
    <xf numFmtId="3" fontId="11" fillId="2" borderId="25" xfId="0" applyNumberFormat="1" applyFont="1" applyFill="1" applyBorder="1"/>
    <xf numFmtId="3" fontId="11" fillId="2" borderId="34" xfId="0" applyNumberFormat="1" applyFont="1" applyFill="1" applyBorder="1"/>
    <xf numFmtId="3" fontId="11" fillId="2" borderId="38" xfId="0" applyNumberFormat="1" applyFont="1" applyFill="1" applyBorder="1"/>
    <xf numFmtId="0" fontId="2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6" fontId="0" fillId="2" borderId="0" xfId="0" applyNumberFormat="1" applyFill="1"/>
    <xf numFmtId="0" fontId="0" fillId="0" borderId="0" xfId="0" applyAlignment="1">
      <alignment horizontal="center"/>
    </xf>
    <xf numFmtId="0" fontId="32" fillId="0" borderId="0" xfId="0" applyFont="1"/>
    <xf numFmtId="0" fontId="18" fillId="0" borderId="2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 wrapText="1"/>
    </xf>
    <xf numFmtId="0" fontId="13" fillId="0" borderId="2" xfId="3" applyFont="1" applyFill="1" applyBorder="1" applyAlignment="1" applyProtection="1">
      <alignment horizontal="left" vertical="center" wrapText="1"/>
      <protection locked="0"/>
    </xf>
    <xf numFmtId="0" fontId="13" fillId="0" borderId="3" xfId="3" applyFont="1" applyFill="1" applyBorder="1" applyAlignment="1" applyProtection="1">
      <alignment horizontal="left" vertical="center" wrapText="1"/>
      <protection locked="0"/>
    </xf>
    <xf numFmtId="0" fontId="13" fillId="0" borderId="4" xfId="3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6" fontId="10" fillId="0" borderId="39" xfId="1" applyNumberFormat="1" applyFont="1" applyFill="1" applyBorder="1" applyAlignment="1">
      <alignment horizontal="left" vertical="center" wrapText="1"/>
    </xf>
    <xf numFmtId="0" fontId="13" fillId="0" borderId="41" xfId="3" applyFont="1" applyFill="1" applyBorder="1" applyAlignment="1" applyProtection="1">
      <alignment horizontal="center" vertical="center" wrapText="1"/>
      <protection locked="0"/>
    </xf>
    <xf numFmtId="0" fontId="13" fillId="0" borderId="22" xfId="3" applyFont="1" applyFill="1" applyBorder="1" applyAlignment="1" applyProtection="1">
      <alignment horizontal="left" vertical="center" wrapText="1"/>
      <protection locked="0"/>
    </xf>
    <xf numFmtId="0" fontId="13" fillId="0" borderId="1" xfId="3" applyFont="1" applyFill="1" applyBorder="1" applyAlignment="1" applyProtection="1">
      <alignment horizontal="left" vertical="center" wrapText="1"/>
      <protection locked="0"/>
    </xf>
    <xf numFmtId="0" fontId="13" fillId="0" borderId="42" xfId="3" applyFont="1" applyFill="1" applyBorder="1" applyAlignment="1" applyProtection="1">
      <alignment horizontal="left" vertical="center" wrapText="1"/>
      <protection locked="0"/>
    </xf>
    <xf numFmtId="0" fontId="11" fillId="0" borderId="43" xfId="0" applyFont="1" applyFill="1" applyBorder="1" applyAlignment="1">
      <alignment horizontal="center"/>
    </xf>
    <xf numFmtId="166" fontId="11" fillId="0" borderId="41" xfId="1" applyNumberFormat="1" applyFont="1" applyFill="1" applyBorder="1"/>
    <xf numFmtId="166" fontId="11" fillId="0" borderId="43" xfId="1" applyNumberFormat="1" applyFont="1" applyFill="1" applyBorder="1"/>
    <xf numFmtId="166" fontId="11" fillId="0" borderId="22" xfId="1" applyNumberFormat="1" applyFont="1" applyFill="1" applyBorder="1"/>
    <xf numFmtId="166" fontId="11" fillId="0" borderId="42" xfId="1" applyNumberFormat="1" applyFont="1" applyFill="1" applyBorder="1"/>
    <xf numFmtId="166" fontId="11" fillId="0" borderId="44" xfId="1" applyNumberFormat="1" applyFont="1" applyFill="1" applyBorder="1"/>
    <xf numFmtId="166" fontId="10" fillId="0" borderId="18" xfId="1" applyNumberFormat="1" applyFont="1" applyFill="1" applyBorder="1"/>
    <xf numFmtId="0" fontId="17" fillId="0" borderId="3" xfId="3" applyFont="1" applyFill="1" applyBorder="1" applyAlignment="1" applyProtection="1">
      <alignment horizontal="left" vertical="center" wrapText="1"/>
      <protection locked="0"/>
    </xf>
    <xf numFmtId="0" fontId="17" fillId="0" borderId="4" xfId="3" applyFont="1" applyFill="1" applyBorder="1" applyAlignment="1" applyProtection="1">
      <alignment horizontal="left" vertical="center" wrapText="1"/>
      <protection locked="0"/>
    </xf>
    <xf numFmtId="0" fontId="17" fillId="0" borderId="3" xfId="3" applyFont="1" applyFill="1" applyBorder="1" applyAlignment="1" applyProtection="1">
      <alignment vertical="center" wrapText="1"/>
      <protection locked="0"/>
    </xf>
    <xf numFmtId="0" fontId="17" fillId="0" borderId="4" xfId="3" applyFont="1" applyFill="1" applyBorder="1" applyAlignment="1" applyProtection="1">
      <alignment vertical="center" wrapText="1"/>
      <protection locked="0"/>
    </xf>
    <xf numFmtId="0" fontId="19" fillId="0" borderId="39" xfId="3" applyFont="1" applyFill="1" applyBorder="1" applyAlignment="1" applyProtection="1">
      <alignment horizontal="center" vertical="center" wrapText="1"/>
      <protection locked="0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center"/>
    </xf>
    <xf numFmtId="166" fontId="11" fillId="0" borderId="39" xfId="1" applyNumberFormat="1" applyFont="1" applyFill="1" applyBorder="1"/>
    <xf numFmtId="166" fontId="10" fillId="0" borderId="41" xfId="1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9" fillId="0" borderId="18" xfId="3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>
      <alignment horizontal="center"/>
    </xf>
    <xf numFmtId="14" fontId="11" fillId="0" borderId="19" xfId="0" applyNumberFormat="1" applyFont="1" applyFill="1" applyBorder="1" applyAlignment="1">
      <alignment horizontal="center"/>
    </xf>
    <xf numFmtId="166" fontId="23" fillId="0" borderId="18" xfId="1" applyNumberFormat="1" applyFont="1" applyFill="1" applyBorder="1"/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4" fillId="0" borderId="41" xfId="3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>
      <alignment horizontal="right" vertical="center" wrapText="1"/>
    </xf>
    <xf numFmtId="0" fontId="25" fillId="0" borderId="3" xfId="0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right" vertical="center" wrapText="1"/>
    </xf>
    <xf numFmtId="0" fontId="25" fillId="0" borderId="19" xfId="0" applyFont="1" applyFill="1" applyBorder="1" applyAlignment="1">
      <alignment horizontal="center"/>
    </xf>
    <xf numFmtId="14" fontId="25" fillId="0" borderId="19" xfId="0" applyNumberFormat="1" applyFont="1" applyFill="1" applyBorder="1" applyAlignment="1">
      <alignment horizontal="center"/>
    </xf>
    <xf numFmtId="166" fontId="25" fillId="0" borderId="18" xfId="1" applyNumberFormat="1" applyFont="1" applyFill="1" applyBorder="1"/>
    <xf numFmtId="166" fontId="26" fillId="0" borderId="19" xfId="1" applyNumberFormat="1" applyFont="1" applyFill="1" applyBorder="1"/>
    <xf numFmtId="166" fontId="26" fillId="0" borderId="2" xfId="1" applyNumberFormat="1" applyFont="1" applyFill="1" applyBorder="1"/>
    <xf numFmtId="166" fontId="26" fillId="0" borderId="4" xfId="1" applyNumberFormat="1" applyFont="1" applyFill="1" applyBorder="1"/>
    <xf numFmtId="166" fontId="26" fillId="0" borderId="46" xfId="1" applyNumberFormat="1" applyFont="1" applyFill="1" applyBorder="1"/>
    <xf numFmtId="166" fontId="26" fillId="0" borderId="18" xfId="1" applyNumberFormat="1" applyFont="1" applyFill="1" applyBorder="1"/>
    <xf numFmtId="0" fontId="22" fillId="0" borderId="0" xfId="0" applyFont="1" applyFill="1"/>
    <xf numFmtId="0" fontId="27" fillId="0" borderId="18" xfId="3" applyFont="1" applyFill="1" applyBorder="1" applyAlignment="1" applyProtection="1">
      <alignment horizontal="center" vertical="center" wrapText="1"/>
      <protection locked="0"/>
    </xf>
    <xf numFmtId="0" fontId="13" fillId="0" borderId="19" xfId="3" applyFont="1" applyFill="1" applyBorder="1" applyAlignment="1" applyProtection="1">
      <alignment horizontal="center" vertical="center" wrapText="1"/>
      <protection locked="0"/>
    </xf>
    <xf numFmtId="0" fontId="18" fillId="0" borderId="56" xfId="0" applyFont="1" applyFill="1" applyBorder="1" applyAlignment="1">
      <alignment horizontal="right" vertical="center" wrapText="1"/>
    </xf>
    <xf numFmtId="0" fontId="18" fillId="0" borderId="57" xfId="0" applyFont="1" applyFill="1" applyBorder="1" applyAlignment="1">
      <alignment horizontal="right" vertical="center" wrapText="1"/>
    </xf>
    <xf numFmtId="0" fontId="18" fillId="0" borderId="58" xfId="0" applyFont="1" applyFill="1" applyBorder="1" applyAlignment="1">
      <alignment horizontal="right" vertical="center"/>
    </xf>
    <xf numFmtId="0" fontId="18" fillId="0" borderId="59" xfId="0" applyFont="1" applyFill="1" applyBorder="1" applyAlignment="1">
      <alignment horizontal="right" vertical="center" wrapText="1"/>
    </xf>
    <xf numFmtId="0" fontId="18" fillId="0" borderId="31" xfId="0" applyFont="1" applyFill="1" applyBorder="1" applyAlignment="1">
      <alignment horizontal="right" vertical="center" wrapText="1"/>
    </xf>
    <xf numFmtId="0" fontId="18" fillId="0" borderId="60" xfId="0" applyFont="1" applyFill="1" applyBorder="1" applyAlignment="1">
      <alignment horizontal="right" vertical="center" wrapText="1"/>
    </xf>
    <xf numFmtId="0" fontId="18" fillId="0" borderId="55" xfId="0" applyFont="1" applyFill="1" applyBorder="1" applyAlignment="1">
      <alignment horizontal="center"/>
    </xf>
    <xf numFmtId="14" fontId="18" fillId="0" borderId="55" xfId="0" applyNumberFormat="1" applyFont="1" applyFill="1" applyBorder="1" applyAlignment="1">
      <alignment horizontal="center"/>
    </xf>
    <xf numFmtId="0" fontId="13" fillId="0" borderId="25" xfId="3" applyFont="1" applyFill="1" applyBorder="1" applyAlignment="1" applyProtection="1">
      <alignment horizontal="center" vertical="center" wrapText="1"/>
      <protection locked="0"/>
    </xf>
    <xf numFmtId="0" fontId="13" fillId="0" borderId="48" xfId="3" applyFont="1" applyFill="1" applyBorder="1" applyAlignment="1" applyProtection="1">
      <alignment horizontal="left" vertical="center" wrapText="1"/>
      <protection locked="0"/>
    </xf>
    <xf numFmtId="0" fontId="13" fillId="0" borderId="49" xfId="3" applyFont="1" applyFill="1" applyBorder="1" applyAlignment="1" applyProtection="1">
      <alignment horizontal="left" vertical="center" wrapText="1"/>
      <protection locked="0"/>
    </xf>
    <xf numFmtId="0" fontId="13" fillId="0" borderId="50" xfId="3" applyFont="1" applyFill="1" applyBorder="1" applyAlignment="1" applyProtection="1">
      <alignment horizontal="left" vertical="center" wrapText="1"/>
      <protection locked="0"/>
    </xf>
    <xf numFmtId="166" fontId="11" fillId="0" borderId="35" xfId="1" applyNumberFormat="1" applyFont="1" applyFill="1" applyBorder="1"/>
    <xf numFmtId="166" fontId="11" fillId="0" borderId="48" xfId="1" applyNumberFormat="1" applyFont="1" applyFill="1" applyBorder="1"/>
    <xf numFmtId="166" fontId="11" fillId="0" borderId="50" xfId="1" applyNumberFormat="1" applyFont="1" applyFill="1" applyBorder="1"/>
    <xf numFmtId="166" fontId="11" fillId="0" borderId="61" xfId="1" applyNumberFormat="1" applyFont="1" applyFill="1" applyBorder="1"/>
    <xf numFmtId="0" fontId="20" fillId="0" borderId="22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13" fillId="0" borderId="53" xfId="3" applyFont="1" applyFill="1" applyBorder="1" applyAlignment="1" applyProtection="1">
      <alignment horizontal="center" vertical="center" wrapText="1"/>
      <protection locked="0"/>
    </xf>
    <xf numFmtId="0" fontId="20" fillId="0" borderId="56" xfId="0" applyFont="1" applyFill="1" applyBorder="1" applyAlignment="1">
      <alignment horizontal="left" vertical="center" wrapText="1"/>
    </xf>
    <xf numFmtId="0" fontId="20" fillId="0" borderId="57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/>
    </xf>
    <xf numFmtId="166" fontId="11" fillId="0" borderId="53" xfId="1" applyNumberFormat="1" applyFont="1" applyFill="1" applyBorder="1"/>
    <xf numFmtId="166" fontId="11" fillId="0" borderId="23" xfId="1" applyNumberFormat="1" applyFont="1" applyFill="1" applyBorder="1"/>
    <xf numFmtId="166" fontId="11" fillId="0" borderId="56" xfId="1" applyNumberFormat="1" applyFont="1" applyFill="1" applyBorder="1"/>
    <xf numFmtId="166" fontId="11" fillId="0" borderId="58" xfId="1" applyNumberFormat="1" applyFont="1" applyFill="1" applyBorder="1"/>
    <xf numFmtId="166" fontId="11" fillId="0" borderId="24" xfId="1" applyNumberFormat="1" applyFont="1" applyFill="1" applyBorder="1"/>
    <xf numFmtId="0" fontId="13" fillId="0" borderId="39" xfId="3" applyFont="1" applyFill="1" applyBorder="1" applyAlignment="1" applyProtection="1">
      <alignment horizontal="center" vertical="center" wrapText="1"/>
      <protection locked="0"/>
    </xf>
    <xf numFmtId="0" fontId="13" fillId="0" borderId="33" xfId="3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>
      <alignment horizontal="left" vertical="center" wrapText="1"/>
    </xf>
    <xf numFmtId="0" fontId="28" fillId="0" borderId="0" xfId="0" applyFont="1" applyFill="1"/>
    <xf numFmtId="0" fontId="19" fillId="0" borderId="48" xfId="3" applyFont="1" applyFill="1" applyBorder="1" applyAlignment="1" applyProtection="1">
      <alignment horizontal="right" vertical="center" wrapText="1"/>
      <protection locked="0"/>
    </xf>
    <xf numFmtId="0" fontId="19" fillId="0" borderId="49" xfId="3" applyFont="1" applyFill="1" applyBorder="1" applyAlignment="1" applyProtection="1">
      <alignment horizontal="right" vertical="center" wrapText="1"/>
      <protection locked="0"/>
    </xf>
    <xf numFmtId="0" fontId="19" fillId="0" borderId="50" xfId="3" applyFont="1" applyFill="1" applyBorder="1" applyAlignment="1" applyProtection="1">
      <alignment horizontal="right" vertical="center" wrapText="1"/>
      <protection locked="0"/>
    </xf>
    <xf numFmtId="0" fontId="28" fillId="0" borderId="35" xfId="0" applyFont="1" applyFill="1" applyBorder="1" applyAlignment="1">
      <alignment horizontal="center"/>
    </xf>
    <xf numFmtId="166" fontId="29" fillId="0" borderId="39" xfId="1" applyNumberFormat="1" applyFont="1" applyFill="1" applyBorder="1"/>
    <xf numFmtId="0" fontId="0" fillId="0" borderId="0" xfId="0" applyFill="1"/>
    <xf numFmtId="0" fontId="30" fillId="0" borderId="0" xfId="0" applyFont="1" applyFill="1"/>
    <xf numFmtId="0" fontId="0" fillId="0" borderId="0" xfId="0" applyFill="1" applyAlignment="1">
      <alignment horizontal="center"/>
    </xf>
    <xf numFmtId="166" fontId="1" fillId="0" borderId="0" xfId="1" applyNumberFormat="1" applyFont="1" applyFill="1"/>
    <xf numFmtId="166" fontId="0" fillId="0" borderId="0" xfId="0" applyNumberFormat="1" applyFill="1"/>
    <xf numFmtId="0" fontId="2" fillId="0" borderId="0" xfId="0" applyFont="1" applyFill="1"/>
    <xf numFmtId="164" fontId="1" fillId="0" borderId="0" xfId="1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0" fontId="7" fillId="0" borderId="0" xfId="0" applyFont="1" applyFill="1"/>
    <xf numFmtId="43" fontId="2" fillId="0" borderId="0" xfId="0" applyNumberFormat="1" applyFont="1" applyFill="1"/>
    <xf numFmtId="168" fontId="2" fillId="0" borderId="0" xfId="0" applyNumberFormat="1" applyFont="1" applyFill="1"/>
    <xf numFmtId="0" fontId="3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11" xfId="4"/>
    <cellStyle name="Paprasta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AITYTE/AppData/Local/Microsoft/Windows/INetCache/Content.Outlook/FOL7Q4K2/Silumos%20kainu%20nustatymo%20metodika_2019_sent%202020%2005%2011_09%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DAS 1. Konsoliduota P(N)"/>
      <sheetName val="PRIEDAS 17. Paslaugų ataskaita"/>
      <sheetName val="PRIEDAS 16. Būtinos sąnaudos"/>
      <sheetName val="PRIEDAS 15. Sąnaudų ataskaita"/>
      <sheetName val="PRIEDAS 7. DK"/>
      <sheetName val="PRIEDAS 2. Konsoliduotas B"/>
      <sheetName val="PRIEDAS 3. Konsoliduotas JR"/>
      <sheetName val="PRIEDAS 4. IT ataskaita"/>
      <sheetName val="PRIEDAS 4. AUDITUI"/>
      <sheetName val="PRIEDAS 4. AUDITUI (be ES)"/>
      <sheetName val="PRIEDAS 5. IVV IT (G)"/>
      <sheetName val="PRIEDAS 5. IVV IT (G) AUDITUI"/>
      <sheetName val="PRIEDAS 5. VV IT (P) "/>
      <sheetName val="PRIEDAS 5. VV IT (G)"/>
      <sheetName val="PRIEDAS 8. TS ataskaita"/>
      <sheetName val="PRIEDAS 9. NS ataskaita"/>
      <sheetName val="PRIEDAS 10. NS-PP ataskaita"/>
      <sheetName val="PRIEDAS 11. Kogeneracija"/>
      <sheetName val="PRIEDAS 14. BS ataskaita"/>
      <sheetName val="PRIEDAS 12. Elektra SR"/>
      <sheetName val="PRIEDAS 13. Šiluma SR"/>
      <sheetName val="PRIEDAS 6. IT normatyvai"/>
      <sheetName val="PRIEDAS 18. Silumos kiekiai"/>
      <sheetName val="PRIEDAS 19. Bazinei k"/>
      <sheetName val="PRIEDAS 20. Perskaiciuotai k"/>
      <sheetName val="PRIEDAS 21. Investicijų planas"/>
      <sheetName val="PRIEDAS 22. Sanaudos del kainu"/>
      <sheetName val="PRIEDAS 23. Normatyvai"/>
    </sheetNames>
    <sheetDataSet>
      <sheetData sheetId="0">
        <row r="16">
          <cell r="E16">
            <v>43956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H34">
            <v>20</v>
          </cell>
          <cell r="K34">
            <v>0</v>
          </cell>
          <cell r="S34">
            <v>0</v>
          </cell>
          <cell r="U34">
            <v>0</v>
          </cell>
          <cell r="AC34">
            <v>0</v>
          </cell>
        </row>
        <row r="35">
          <cell r="H35">
            <v>53</v>
          </cell>
          <cell r="K35">
            <v>730</v>
          </cell>
          <cell r="S35">
            <v>730</v>
          </cell>
          <cell r="U35">
            <v>730</v>
          </cell>
          <cell r="AC35">
            <v>0</v>
          </cell>
        </row>
        <row r="36">
          <cell r="H36">
            <v>55</v>
          </cell>
          <cell r="K36">
            <v>347.54</v>
          </cell>
          <cell r="S36">
            <v>347.54</v>
          </cell>
          <cell r="U36">
            <v>347.54</v>
          </cell>
          <cell r="AC36">
            <v>0</v>
          </cell>
        </row>
        <row r="37">
          <cell r="H37">
            <v>57</v>
          </cell>
          <cell r="K37">
            <v>790.83</v>
          </cell>
          <cell r="S37">
            <v>790.83</v>
          </cell>
          <cell r="U37">
            <v>790.83</v>
          </cell>
          <cell r="AC37">
            <v>0</v>
          </cell>
        </row>
        <row r="38">
          <cell r="H38">
            <v>66</v>
          </cell>
          <cell r="K38">
            <v>434.43</v>
          </cell>
          <cell r="S38">
            <v>434.14</v>
          </cell>
          <cell r="U38">
            <v>434.43</v>
          </cell>
          <cell r="AC38">
            <v>0</v>
          </cell>
        </row>
        <row r="39">
          <cell r="H39">
            <v>112</v>
          </cell>
          <cell r="K39">
            <v>143.61000000000001</v>
          </cell>
          <cell r="S39">
            <v>143.32</v>
          </cell>
          <cell r="U39">
            <v>143.61000000000001</v>
          </cell>
          <cell r="AC39">
            <v>0</v>
          </cell>
        </row>
        <row r="40">
          <cell r="H40">
            <v>113</v>
          </cell>
          <cell r="K40">
            <v>143.61000000000001</v>
          </cell>
          <cell r="S40">
            <v>143.32</v>
          </cell>
          <cell r="U40">
            <v>143.61000000000001</v>
          </cell>
          <cell r="AC40">
            <v>0</v>
          </cell>
        </row>
        <row r="41">
          <cell r="H41">
            <v>118</v>
          </cell>
          <cell r="K41">
            <v>140.02000000000001</v>
          </cell>
          <cell r="S41">
            <v>139.72999999999999</v>
          </cell>
          <cell r="U41">
            <v>140.02000000000001</v>
          </cell>
          <cell r="AC41">
            <v>0</v>
          </cell>
        </row>
        <row r="42">
          <cell r="H42">
            <v>140</v>
          </cell>
          <cell r="K42">
            <v>161.97999999999999</v>
          </cell>
          <cell r="S42">
            <v>161.97999999999999</v>
          </cell>
          <cell r="U42">
            <v>161.97999999999999</v>
          </cell>
          <cell r="AC42">
            <v>0</v>
          </cell>
        </row>
        <row r="44">
          <cell r="K44">
            <v>5221018.0100000007</v>
          </cell>
          <cell r="S44">
            <v>1583259.4299999997</v>
          </cell>
          <cell r="U44">
            <v>5223088.0100000007</v>
          </cell>
          <cell r="AC44">
            <v>220359.26</v>
          </cell>
        </row>
        <row r="45">
          <cell r="K45">
            <v>3599412.74</v>
          </cell>
          <cell r="S45">
            <v>910503.52999999991</v>
          </cell>
          <cell r="U45">
            <v>3599412.74</v>
          </cell>
          <cell r="AC45">
            <v>123923.04000000001</v>
          </cell>
        </row>
        <row r="48">
          <cell r="K48">
            <v>44601.48</v>
          </cell>
          <cell r="S48">
            <v>28103.910000000003</v>
          </cell>
          <cell r="U48">
            <v>44601.48</v>
          </cell>
          <cell r="AC48">
            <v>2974.92</v>
          </cell>
        </row>
        <row r="49">
          <cell r="H49">
            <v>49</v>
          </cell>
          <cell r="K49">
            <v>44601.48</v>
          </cell>
          <cell r="S49">
            <v>28103.910000000003</v>
          </cell>
          <cell r="U49">
            <v>44601.48</v>
          </cell>
          <cell r="AC49">
            <v>2974.92</v>
          </cell>
        </row>
        <row r="52">
          <cell r="K52">
            <v>68182.33</v>
          </cell>
          <cell r="S52">
            <v>16818.07</v>
          </cell>
          <cell r="U52">
            <v>68182.33</v>
          </cell>
          <cell r="AC52">
            <v>2727.24</v>
          </cell>
        </row>
        <row r="53">
          <cell r="H53">
            <v>102</v>
          </cell>
          <cell r="K53">
            <v>68182.33</v>
          </cell>
          <cell r="S53">
            <v>16818.07</v>
          </cell>
          <cell r="U53">
            <v>68182.33</v>
          </cell>
          <cell r="AC53">
            <v>2727.24</v>
          </cell>
        </row>
        <row r="54">
          <cell r="K54">
            <v>3256973.08</v>
          </cell>
          <cell r="S54">
            <v>806913.34</v>
          </cell>
          <cell r="U54">
            <v>3256973.08</v>
          </cell>
          <cell r="AC54">
            <v>108457.08</v>
          </cell>
        </row>
        <row r="55">
          <cell r="H55">
            <v>68</v>
          </cell>
          <cell r="K55">
            <v>3101980.24</v>
          </cell>
          <cell r="S55">
            <v>774719.25</v>
          </cell>
          <cell r="U55">
            <v>3101980.24</v>
          </cell>
          <cell r="AC55">
            <v>103295.88</v>
          </cell>
        </row>
        <row r="56">
          <cell r="H56">
            <v>69</v>
          </cell>
          <cell r="K56">
            <v>10825.96</v>
          </cell>
          <cell r="S56">
            <v>2703.7</v>
          </cell>
          <cell r="U56">
            <v>10825.96</v>
          </cell>
          <cell r="AC56">
            <v>360.48</v>
          </cell>
        </row>
        <row r="57">
          <cell r="H57">
            <v>70</v>
          </cell>
          <cell r="K57">
            <v>24054.5</v>
          </cell>
          <cell r="S57">
            <v>6007.57</v>
          </cell>
          <cell r="U57">
            <v>24054.5</v>
          </cell>
          <cell r="AC57">
            <v>801</v>
          </cell>
        </row>
        <row r="58">
          <cell r="H58">
            <v>71</v>
          </cell>
          <cell r="K58">
            <v>704.96</v>
          </cell>
          <cell r="S58">
            <v>176.19</v>
          </cell>
          <cell r="U58">
            <v>704.96</v>
          </cell>
          <cell r="AC58">
            <v>23.52</v>
          </cell>
        </row>
        <row r="59">
          <cell r="H59">
            <v>72</v>
          </cell>
          <cell r="K59">
            <v>8761.0499999999993</v>
          </cell>
          <cell r="S59">
            <v>2187.9300000000003</v>
          </cell>
          <cell r="U59">
            <v>8761.0499999999993</v>
          </cell>
          <cell r="AC59">
            <v>291.72000000000003</v>
          </cell>
        </row>
        <row r="60">
          <cell r="H60">
            <v>104</v>
          </cell>
          <cell r="K60">
            <v>31651.02</v>
          </cell>
          <cell r="S60">
            <v>5786.07</v>
          </cell>
          <cell r="U60">
            <v>31651.02</v>
          </cell>
          <cell r="AC60">
            <v>1053.96</v>
          </cell>
        </row>
        <row r="61">
          <cell r="H61">
            <v>105</v>
          </cell>
          <cell r="K61">
            <v>29468.02</v>
          </cell>
          <cell r="S61">
            <v>5688.67</v>
          </cell>
          <cell r="U61">
            <v>29468.02</v>
          </cell>
          <cell r="AC61">
            <v>981.24</v>
          </cell>
        </row>
        <row r="62">
          <cell r="H62">
            <v>106</v>
          </cell>
          <cell r="K62">
            <v>3834.09</v>
          </cell>
          <cell r="S62">
            <v>495.04</v>
          </cell>
          <cell r="U62">
            <v>3834.09</v>
          </cell>
          <cell r="AC62">
            <v>127.68</v>
          </cell>
        </row>
        <row r="63">
          <cell r="H63">
            <v>107</v>
          </cell>
          <cell r="K63">
            <v>25489.16</v>
          </cell>
          <cell r="S63">
            <v>5203.8899999999994</v>
          </cell>
          <cell r="U63">
            <v>25489.16</v>
          </cell>
          <cell r="AC63">
            <v>848.76</v>
          </cell>
        </row>
        <row r="64">
          <cell r="H64">
            <v>108</v>
          </cell>
          <cell r="K64">
            <v>20204.080000000002</v>
          </cell>
          <cell r="S64">
            <v>3945.0299999999997</v>
          </cell>
          <cell r="U64">
            <v>20204.080000000002</v>
          </cell>
          <cell r="AC64">
            <v>672.84</v>
          </cell>
        </row>
        <row r="67">
          <cell r="K67">
            <v>119812.58000000002</v>
          </cell>
          <cell r="S67">
            <v>33605.850000000006</v>
          </cell>
          <cell r="U67">
            <v>119812.58000000002</v>
          </cell>
          <cell r="AC67">
            <v>5699.64</v>
          </cell>
        </row>
        <row r="68">
          <cell r="H68">
            <v>101</v>
          </cell>
          <cell r="K68">
            <v>77168.570000000007</v>
          </cell>
          <cell r="S68">
            <v>17607.420000000002</v>
          </cell>
          <cell r="U68">
            <v>77168.570000000007</v>
          </cell>
          <cell r="AC68">
            <v>2855.28</v>
          </cell>
        </row>
        <row r="69">
          <cell r="H69">
            <v>98</v>
          </cell>
          <cell r="K69">
            <v>42644.01</v>
          </cell>
          <cell r="S69">
            <v>15998.43</v>
          </cell>
          <cell r="U69">
            <v>42644.01</v>
          </cell>
          <cell r="AC69">
            <v>2844.36</v>
          </cell>
        </row>
        <row r="70">
          <cell r="K70">
            <v>109843.27</v>
          </cell>
          <cell r="S70">
            <v>25062.36</v>
          </cell>
          <cell r="U70">
            <v>109843.27</v>
          </cell>
          <cell r="AC70">
            <v>4064.16</v>
          </cell>
        </row>
        <row r="71">
          <cell r="H71">
            <v>103</v>
          </cell>
          <cell r="K71">
            <v>109843.27</v>
          </cell>
          <cell r="S71">
            <v>25062.36</v>
          </cell>
          <cell r="U71">
            <v>109843.27</v>
          </cell>
          <cell r="AC71">
            <v>4064.16</v>
          </cell>
        </row>
        <row r="72">
          <cell r="K72">
            <v>1509895.9800000002</v>
          </cell>
          <cell r="S72">
            <v>569741.96</v>
          </cell>
          <cell r="U72">
            <v>1509895.9800000002</v>
          </cell>
          <cell r="AC72">
            <v>92192.579999999987</v>
          </cell>
        </row>
        <row r="73">
          <cell r="K73">
            <v>0</v>
          </cell>
          <cell r="S73">
            <v>0</v>
          </cell>
          <cell r="U73">
            <v>0</v>
          </cell>
          <cell r="AC73">
            <v>0</v>
          </cell>
        </row>
        <row r="74">
          <cell r="K74">
            <v>0</v>
          </cell>
          <cell r="S74">
            <v>0</v>
          </cell>
          <cell r="U74">
            <v>0</v>
          </cell>
          <cell r="AC74">
            <v>0</v>
          </cell>
        </row>
        <row r="76">
          <cell r="K76">
            <v>294692.77</v>
          </cell>
          <cell r="S76">
            <v>102401.65</v>
          </cell>
          <cell r="U76">
            <v>294692.77</v>
          </cell>
          <cell r="AC76">
            <v>18418.32</v>
          </cell>
        </row>
        <row r="77">
          <cell r="H77">
            <v>88</v>
          </cell>
          <cell r="K77">
            <v>294692.77</v>
          </cell>
          <cell r="S77">
            <v>102401.65</v>
          </cell>
          <cell r="U77">
            <v>294692.77</v>
          </cell>
          <cell r="AC77">
            <v>18418.32</v>
          </cell>
        </row>
        <row r="78">
          <cell r="K78">
            <v>42083.009999999995</v>
          </cell>
          <cell r="S78">
            <v>27531.969999999998</v>
          </cell>
          <cell r="U78">
            <v>42083.009999999995</v>
          </cell>
          <cell r="AC78">
            <v>4208.16</v>
          </cell>
        </row>
        <row r="79">
          <cell r="H79">
            <v>74</v>
          </cell>
          <cell r="K79">
            <v>16729.55</v>
          </cell>
          <cell r="S79">
            <v>12546.96</v>
          </cell>
          <cell r="U79">
            <v>16729.55</v>
          </cell>
          <cell r="AC79">
            <v>1672.92</v>
          </cell>
        </row>
        <row r="80">
          <cell r="H80">
            <v>78</v>
          </cell>
          <cell r="K80">
            <v>16729.55</v>
          </cell>
          <cell r="S80">
            <v>12546.96</v>
          </cell>
          <cell r="U80">
            <v>16729.55</v>
          </cell>
          <cell r="AC80">
            <v>1672.92</v>
          </cell>
        </row>
        <row r="81">
          <cell r="H81">
            <v>91</v>
          </cell>
          <cell r="K81">
            <v>8623.91</v>
          </cell>
          <cell r="S81">
            <v>2438.0499999999997</v>
          </cell>
          <cell r="U81">
            <v>8623.91</v>
          </cell>
          <cell r="AC81">
            <v>862.32</v>
          </cell>
        </row>
        <row r="82">
          <cell r="K82">
            <v>18632.84</v>
          </cell>
          <cell r="S82">
            <v>9321.1</v>
          </cell>
          <cell r="U82">
            <v>18632.84</v>
          </cell>
          <cell r="AC82">
            <v>1242.8399999999999</v>
          </cell>
        </row>
        <row r="83">
          <cell r="H83">
            <v>73</v>
          </cell>
          <cell r="K83">
            <v>18632.84</v>
          </cell>
          <cell r="S83">
            <v>9321.1</v>
          </cell>
          <cell r="U83">
            <v>18632.84</v>
          </cell>
          <cell r="AC83">
            <v>1242.8399999999999</v>
          </cell>
        </row>
        <row r="84">
          <cell r="K84">
            <v>1154487.3600000001</v>
          </cell>
          <cell r="S84">
            <v>430487.24</v>
          </cell>
          <cell r="U84">
            <v>1154487.3600000001</v>
          </cell>
          <cell r="AC84">
            <v>68323.259999999995</v>
          </cell>
        </row>
        <row r="85">
          <cell r="H85">
            <v>76</v>
          </cell>
          <cell r="K85">
            <v>83004.820000000007</v>
          </cell>
          <cell r="S85">
            <v>20543.45</v>
          </cell>
          <cell r="U85">
            <v>83004.820000000007</v>
          </cell>
          <cell r="AC85">
            <v>2739.12</v>
          </cell>
        </row>
        <row r="86">
          <cell r="H86">
            <v>77</v>
          </cell>
          <cell r="K86">
            <v>63197.77</v>
          </cell>
          <cell r="S86">
            <v>31614.36</v>
          </cell>
          <cell r="U86">
            <v>63197.77</v>
          </cell>
          <cell r="AC86">
            <v>4215.24</v>
          </cell>
        </row>
        <row r="87">
          <cell r="H87">
            <v>80</v>
          </cell>
          <cell r="K87">
            <v>48768</v>
          </cell>
          <cell r="S87">
            <v>12179.73</v>
          </cell>
          <cell r="U87">
            <v>48768</v>
          </cell>
          <cell r="AC87">
            <v>1623.96</v>
          </cell>
        </row>
        <row r="88">
          <cell r="H88">
            <v>81</v>
          </cell>
          <cell r="K88">
            <v>45503.37</v>
          </cell>
          <cell r="S88">
            <v>22762.899999999998</v>
          </cell>
          <cell r="U88">
            <v>45503.37</v>
          </cell>
          <cell r="AC88">
            <v>3035.04</v>
          </cell>
        </row>
        <row r="89">
          <cell r="H89">
            <v>89</v>
          </cell>
          <cell r="K89">
            <v>143600.57999999999</v>
          </cell>
          <cell r="S89">
            <v>46363.78</v>
          </cell>
          <cell r="U89">
            <v>143600.57999999999</v>
          </cell>
          <cell r="AC89">
            <v>7904.94</v>
          </cell>
        </row>
        <row r="90">
          <cell r="H90">
            <v>90</v>
          </cell>
          <cell r="K90">
            <v>350246.07</v>
          </cell>
          <cell r="S90">
            <v>131370.26</v>
          </cell>
          <cell r="U90">
            <v>350246.07</v>
          </cell>
          <cell r="AC90">
            <v>21890.400000000001</v>
          </cell>
        </row>
        <row r="91">
          <cell r="H91">
            <v>93</v>
          </cell>
          <cell r="K91">
            <v>77280.899999999994</v>
          </cell>
          <cell r="S91">
            <v>28830.550000000003</v>
          </cell>
          <cell r="U91">
            <v>77280.899999999994</v>
          </cell>
          <cell r="AC91">
            <v>5154.6000000000004</v>
          </cell>
        </row>
        <row r="92">
          <cell r="H92">
            <v>94</v>
          </cell>
          <cell r="K92">
            <v>61410.45</v>
          </cell>
          <cell r="S92">
            <v>22691.089999999997</v>
          </cell>
          <cell r="U92">
            <v>61410.45</v>
          </cell>
          <cell r="AC92">
            <v>4096.08</v>
          </cell>
        </row>
        <row r="93">
          <cell r="H93">
            <v>95</v>
          </cell>
          <cell r="K93">
            <v>21409.03</v>
          </cell>
          <cell r="S93">
            <v>8277.8700000000008</v>
          </cell>
          <cell r="U93">
            <v>21409.03</v>
          </cell>
          <cell r="AC93">
            <v>1428</v>
          </cell>
        </row>
        <row r="94">
          <cell r="H94">
            <v>96</v>
          </cell>
          <cell r="K94">
            <v>21719.38</v>
          </cell>
          <cell r="S94">
            <v>8516.880000000001</v>
          </cell>
          <cell r="U94">
            <v>21719.38</v>
          </cell>
          <cell r="AC94">
            <v>1448.64</v>
          </cell>
        </row>
        <row r="95">
          <cell r="H95">
            <v>97</v>
          </cell>
          <cell r="K95">
            <v>9160.06</v>
          </cell>
          <cell r="S95">
            <v>3715.9799999999996</v>
          </cell>
          <cell r="U95">
            <v>9160.06</v>
          </cell>
          <cell r="AC95">
            <v>610.91999999999996</v>
          </cell>
        </row>
        <row r="96">
          <cell r="H96">
            <v>99</v>
          </cell>
          <cell r="K96">
            <v>21217.11</v>
          </cell>
          <cell r="S96">
            <v>8263.4</v>
          </cell>
          <cell r="U96">
            <v>21217.11</v>
          </cell>
          <cell r="AC96">
            <v>1415.16</v>
          </cell>
        </row>
        <row r="97">
          <cell r="H97">
            <v>100</v>
          </cell>
          <cell r="K97">
            <v>156077.51999999999</v>
          </cell>
          <cell r="S97">
            <v>63965.850000000006</v>
          </cell>
          <cell r="U97">
            <v>156077.51999999999</v>
          </cell>
          <cell r="AC97">
            <v>10410.36</v>
          </cell>
        </row>
        <row r="98">
          <cell r="H98">
            <v>158</v>
          </cell>
          <cell r="K98">
            <v>900</v>
          </cell>
          <cell r="S98">
            <v>224.88</v>
          </cell>
          <cell r="U98">
            <v>900</v>
          </cell>
          <cell r="AC98">
            <v>224.88</v>
          </cell>
        </row>
        <row r="99">
          <cell r="H99">
            <v>159</v>
          </cell>
          <cell r="K99">
            <v>900</v>
          </cell>
          <cell r="S99">
            <v>224.88</v>
          </cell>
          <cell r="U99">
            <v>900</v>
          </cell>
          <cell r="AC99">
            <v>224.88</v>
          </cell>
        </row>
        <row r="100">
          <cell r="H100">
            <v>163</v>
          </cell>
          <cell r="K100">
            <v>4290</v>
          </cell>
          <cell r="S100">
            <v>643.5</v>
          </cell>
          <cell r="U100">
            <v>4290</v>
          </cell>
          <cell r="AC100">
            <v>858</v>
          </cell>
        </row>
        <row r="101">
          <cell r="H101">
            <v>64</v>
          </cell>
          <cell r="K101">
            <v>14481</v>
          </cell>
          <cell r="S101">
            <v>14480.71</v>
          </cell>
          <cell r="U101">
            <v>14481</v>
          </cell>
          <cell r="AC101">
            <v>0</v>
          </cell>
        </row>
        <row r="102">
          <cell r="H102">
            <v>109</v>
          </cell>
          <cell r="K102">
            <v>31321.3</v>
          </cell>
          <cell r="S102">
            <v>5817.17</v>
          </cell>
          <cell r="U102">
            <v>31321.3</v>
          </cell>
          <cell r="AC102">
            <v>1043.04</v>
          </cell>
        </row>
        <row r="103">
          <cell r="K103">
            <v>31347.1</v>
          </cell>
          <cell r="S103">
            <v>29902.04</v>
          </cell>
          <cell r="U103">
            <v>31347.1</v>
          </cell>
          <cell r="AC103">
            <v>813.39</v>
          </cell>
        </row>
        <row r="105">
          <cell r="K105">
            <v>12817.74</v>
          </cell>
          <cell r="S105">
            <v>11676.85</v>
          </cell>
          <cell r="U105">
            <v>12817.74</v>
          </cell>
          <cell r="AC105">
            <v>516.6</v>
          </cell>
        </row>
        <row r="106">
          <cell r="H106">
            <v>75</v>
          </cell>
          <cell r="K106">
            <v>5501.34</v>
          </cell>
          <cell r="S106">
            <v>5501.05</v>
          </cell>
          <cell r="U106">
            <v>5501.34</v>
          </cell>
          <cell r="AC106">
            <v>0</v>
          </cell>
        </row>
        <row r="107">
          <cell r="H107">
            <v>79</v>
          </cell>
          <cell r="K107">
            <v>3701.14</v>
          </cell>
          <cell r="S107">
            <v>3700.85</v>
          </cell>
          <cell r="U107">
            <v>3701.14</v>
          </cell>
          <cell r="AC107">
            <v>0</v>
          </cell>
        </row>
        <row r="108">
          <cell r="H108">
            <v>92</v>
          </cell>
          <cell r="K108">
            <v>3615.26</v>
          </cell>
          <cell r="S108">
            <v>2474.9500000000003</v>
          </cell>
          <cell r="U108">
            <v>3615.26</v>
          </cell>
          <cell r="AC108">
            <v>516.6</v>
          </cell>
        </row>
        <row r="110">
          <cell r="K110">
            <v>18529.36</v>
          </cell>
          <cell r="S110">
            <v>18225.189999999999</v>
          </cell>
          <cell r="U110">
            <v>18529.36</v>
          </cell>
          <cell r="AC110">
            <v>296.78999999999996</v>
          </cell>
        </row>
        <row r="111">
          <cell r="H111">
            <v>36</v>
          </cell>
          <cell r="K111">
            <v>0</v>
          </cell>
          <cell r="S111">
            <v>0</v>
          </cell>
          <cell r="U111">
            <v>0</v>
          </cell>
          <cell r="AC111">
            <v>0</v>
          </cell>
        </row>
        <row r="112">
          <cell r="H112">
            <v>58</v>
          </cell>
          <cell r="K112">
            <v>536.16</v>
          </cell>
          <cell r="S112">
            <v>535.87</v>
          </cell>
          <cell r="U112">
            <v>536.16</v>
          </cell>
          <cell r="AC112">
            <v>0</v>
          </cell>
        </row>
        <row r="113">
          <cell r="H113">
            <v>59</v>
          </cell>
          <cell r="K113">
            <v>0</v>
          </cell>
          <cell r="S113">
            <v>0</v>
          </cell>
          <cell r="U113">
            <v>0</v>
          </cell>
          <cell r="AC113">
            <v>0</v>
          </cell>
        </row>
        <row r="114">
          <cell r="H114">
            <v>60</v>
          </cell>
          <cell r="K114">
            <v>1187.2</v>
          </cell>
          <cell r="S114">
            <v>1186.9100000000001</v>
          </cell>
          <cell r="U114">
            <v>1187.2</v>
          </cell>
          <cell r="AC114">
            <v>0</v>
          </cell>
        </row>
        <row r="115">
          <cell r="H115">
            <v>85</v>
          </cell>
          <cell r="K115">
            <v>430.84</v>
          </cell>
          <cell r="S115">
            <v>430.55</v>
          </cell>
          <cell r="U115">
            <v>430.84</v>
          </cell>
          <cell r="AC115">
            <v>0</v>
          </cell>
        </row>
        <row r="116">
          <cell r="H116">
            <v>86</v>
          </cell>
          <cell r="K116">
            <v>0</v>
          </cell>
          <cell r="S116">
            <v>0</v>
          </cell>
          <cell r="U116">
            <v>0</v>
          </cell>
          <cell r="AC116">
            <v>0</v>
          </cell>
        </row>
        <row r="117">
          <cell r="H117">
            <v>87</v>
          </cell>
          <cell r="K117">
            <v>0</v>
          </cell>
          <cell r="S117">
            <v>0</v>
          </cell>
          <cell r="U117">
            <v>0</v>
          </cell>
          <cell r="AC117">
            <v>0</v>
          </cell>
        </row>
        <row r="118">
          <cell r="H118">
            <v>111</v>
          </cell>
          <cell r="K118">
            <v>0</v>
          </cell>
          <cell r="S118">
            <v>0</v>
          </cell>
          <cell r="U118">
            <v>0</v>
          </cell>
          <cell r="AC118">
            <v>0</v>
          </cell>
        </row>
        <row r="119">
          <cell r="H119">
            <v>114</v>
          </cell>
          <cell r="K119">
            <v>0</v>
          </cell>
          <cell r="S119">
            <v>0</v>
          </cell>
          <cell r="U119">
            <v>0</v>
          </cell>
          <cell r="AC119">
            <v>0</v>
          </cell>
        </row>
        <row r="120">
          <cell r="H120">
            <v>116</v>
          </cell>
          <cell r="K120">
            <v>860.48</v>
          </cell>
          <cell r="S120">
            <v>860.19</v>
          </cell>
          <cell r="U120">
            <v>860.48</v>
          </cell>
          <cell r="AC120">
            <v>0</v>
          </cell>
        </row>
        <row r="121">
          <cell r="H121">
            <v>117</v>
          </cell>
          <cell r="K121">
            <v>564.16</v>
          </cell>
          <cell r="S121">
            <v>563.87</v>
          </cell>
          <cell r="U121">
            <v>564.16</v>
          </cell>
          <cell r="AC121">
            <v>0</v>
          </cell>
        </row>
        <row r="122">
          <cell r="H122">
            <v>119</v>
          </cell>
          <cell r="K122">
            <v>859.29</v>
          </cell>
          <cell r="S122">
            <v>859</v>
          </cell>
          <cell r="U122">
            <v>859.29</v>
          </cell>
          <cell r="AC122">
            <v>0</v>
          </cell>
        </row>
        <row r="123">
          <cell r="H123">
            <v>121</v>
          </cell>
          <cell r="K123">
            <v>799.45</v>
          </cell>
          <cell r="S123">
            <v>799.16</v>
          </cell>
          <cell r="U123">
            <v>799.45</v>
          </cell>
          <cell r="AC123">
            <v>0</v>
          </cell>
        </row>
        <row r="124">
          <cell r="H124">
            <v>125</v>
          </cell>
          <cell r="K124">
            <v>889.21</v>
          </cell>
          <cell r="S124">
            <v>888.92</v>
          </cell>
          <cell r="U124">
            <v>889.21</v>
          </cell>
          <cell r="AC124">
            <v>0</v>
          </cell>
        </row>
        <row r="125">
          <cell r="H125">
            <v>126</v>
          </cell>
          <cell r="K125">
            <v>1443.31</v>
          </cell>
          <cell r="S125">
            <v>1443.02</v>
          </cell>
          <cell r="U125">
            <v>1443.31</v>
          </cell>
          <cell r="AC125">
            <v>0</v>
          </cell>
        </row>
        <row r="126">
          <cell r="H126">
            <v>127</v>
          </cell>
          <cell r="K126">
            <v>998.83</v>
          </cell>
          <cell r="S126">
            <v>998.54</v>
          </cell>
          <cell r="U126">
            <v>998.83</v>
          </cell>
          <cell r="AC126">
            <v>0</v>
          </cell>
        </row>
        <row r="127">
          <cell r="H127">
            <v>128</v>
          </cell>
          <cell r="K127">
            <v>1046.94</v>
          </cell>
          <cell r="S127">
            <v>1046.6500000000001</v>
          </cell>
          <cell r="U127">
            <v>1046.94</v>
          </cell>
          <cell r="AC127">
            <v>0</v>
          </cell>
        </row>
        <row r="128">
          <cell r="H128">
            <v>131</v>
          </cell>
          <cell r="K128">
            <v>0</v>
          </cell>
          <cell r="S128">
            <v>0</v>
          </cell>
          <cell r="U128">
            <v>0</v>
          </cell>
          <cell r="AC128">
            <v>0</v>
          </cell>
        </row>
        <row r="129">
          <cell r="H129">
            <v>132</v>
          </cell>
          <cell r="K129">
            <v>0</v>
          </cell>
          <cell r="S129">
            <v>0</v>
          </cell>
          <cell r="U129">
            <v>0</v>
          </cell>
          <cell r="AC129">
            <v>0</v>
          </cell>
        </row>
        <row r="130">
          <cell r="H130">
            <v>133</v>
          </cell>
          <cell r="K130">
            <v>0</v>
          </cell>
          <cell r="S130">
            <v>0</v>
          </cell>
          <cell r="U130">
            <v>0</v>
          </cell>
          <cell r="AC130">
            <v>0</v>
          </cell>
        </row>
        <row r="131">
          <cell r="H131">
            <v>134</v>
          </cell>
          <cell r="K131">
            <v>0</v>
          </cell>
          <cell r="S131">
            <v>0</v>
          </cell>
          <cell r="U131">
            <v>0</v>
          </cell>
          <cell r="AC131">
            <v>0</v>
          </cell>
        </row>
        <row r="132">
          <cell r="H132">
            <v>135</v>
          </cell>
          <cell r="K132">
            <v>1846.63</v>
          </cell>
          <cell r="S132">
            <v>1846.34</v>
          </cell>
          <cell r="U132">
            <v>1846.63</v>
          </cell>
          <cell r="AC132">
            <v>0</v>
          </cell>
        </row>
        <row r="133">
          <cell r="H133">
            <v>136</v>
          </cell>
          <cell r="K133">
            <v>435.63</v>
          </cell>
          <cell r="S133">
            <v>435.34</v>
          </cell>
          <cell r="U133">
            <v>435.63</v>
          </cell>
          <cell r="AC133">
            <v>0</v>
          </cell>
        </row>
        <row r="134">
          <cell r="H134">
            <v>137</v>
          </cell>
          <cell r="K134">
            <v>0</v>
          </cell>
          <cell r="S134">
            <v>0</v>
          </cell>
          <cell r="U134">
            <v>0</v>
          </cell>
          <cell r="AC134">
            <v>0</v>
          </cell>
        </row>
        <row r="135">
          <cell r="H135">
            <v>138</v>
          </cell>
          <cell r="K135">
            <v>344.43</v>
          </cell>
          <cell r="S135">
            <v>344.14</v>
          </cell>
          <cell r="U135">
            <v>344.43</v>
          </cell>
          <cell r="AC135">
            <v>0</v>
          </cell>
        </row>
        <row r="136">
          <cell r="H136">
            <v>139</v>
          </cell>
          <cell r="K136">
            <v>1392.58</v>
          </cell>
          <cell r="S136">
            <v>1391.58</v>
          </cell>
          <cell r="U136">
            <v>1392.58</v>
          </cell>
          <cell r="AC136">
            <v>0</v>
          </cell>
        </row>
        <row r="137">
          <cell r="H137">
            <v>141</v>
          </cell>
          <cell r="K137">
            <v>949.59</v>
          </cell>
          <cell r="S137">
            <v>949.3</v>
          </cell>
          <cell r="U137">
            <v>949.59</v>
          </cell>
          <cell r="AC137">
            <v>0</v>
          </cell>
        </row>
        <row r="138">
          <cell r="H138">
            <v>151</v>
          </cell>
          <cell r="K138">
            <v>396.69</v>
          </cell>
          <cell r="S138">
            <v>396.4</v>
          </cell>
          <cell r="U138">
            <v>396.69</v>
          </cell>
          <cell r="AC138">
            <v>0</v>
          </cell>
        </row>
        <row r="139">
          <cell r="H139">
            <v>152</v>
          </cell>
          <cell r="K139">
            <v>396.7</v>
          </cell>
          <cell r="S139">
            <v>396.41</v>
          </cell>
          <cell r="U139">
            <v>396.7</v>
          </cell>
          <cell r="AC139">
            <v>0</v>
          </cell>
        </row>
        <row r="140">
          <cell r="H140">
            <v>153</v>
          </cell>
          <cell r="K140">
            <v>713.22</v>
          </cell>
          <cell r="S140">
            <v>712.93</v>
          </cell>
          <cell r="U140">
            <v>713.22</v>
          </cell>
          <cell r="AC140">
            <v>0</v>
          </cell>
        </row>
        <row r="141">
          <cell r="H141">
            <v>154</v>
          </cell>
          <cell r="K141">
            <v>1033.06</v>
          </cell>
          <cell r="S141">
            <v>882.31999999999994</v>
          </cell>
          <cell r="U141">
            <v>1033.06</v>
          </cell>
          <cell r="AC141">
            <v>150.44999999999999</v>
          </cell>
        </row>
        <row r="142">
          <cell r="H142">
            <v>142</v>
          </cell>
          <cell r="K142">
            <v>570.25</v>
          </cell>
          <cell r="S142">
            <v>510.41</v>
          </cell>
          <cell r="U142">
            <v>570.25</v>
          </cell>
          <cell r="AC142">
            <v>59.55</v>
          </cell>
        </row>
        <row r="143">
          <cell r="H143">
            <v>143</v>
          </cell>
          <cell r="K143">
            <v>384.3</v>
          </cell>
          <cell r="S143">
            <v>344</v>
          </cell>
          <cell r="U143">
            <v>384.3</v>
          </cell>
          <cell r="AC143">
            <v>40.01</v>
          </cell>
        </row>
        <row r="144">
          <cell r="H144">
            <v>144</v>
          </cell>
          <cell r="K144">
            <v>450.41</v>
          </cell>
          <cell r="S144">
            <v>403.34000000000003</v>
          </cell>
          <cell r="U144">
            <v>450.41</v>
          </cell>
          <cell r="AC144">
            <v>46.78</v>
          </cell>
        </row>
        <row r="145">
          <cell r="K145">
            <v>58296.959999999999</v>
          </cell>
          <cell r="S145">
            <v>58086.400000000001</v>
          </cell>
          <cell r="U145">
            <v>58296.959999999999</v>
          </cell>
          <cell r="AC145">
            <v>209.69</v>
          </cell>
        </row>
        <row r="146">
          <cell r="K146">
            <v>0</v>
          </cell>
          <cell r="S146">
            <v>0</v>
          </cell>
          <cell r="U146">
            <v>0</v>
          </cell>
          <cell r="AC146">
            <v>0</v>
          </cell>
        </row>
        <row r="147">
          <cell r="H147">
            <v>84</v>
          </cell>
          <cell r="K147">
            <v>0</v>
          </cell>
          <cell r="S147">
            <v>0</v>
          </cell>
          <cell r="U147">
            <v>0</v>
          </cell>
          <cell r="AC147">
            <v>0</v>
          </cell>
        </row>
        <row r="148">
          <cell r="K148">
            <v>58296.959999999999</v>
          </cell>
          <cell r="S148">
            <v>58086.400000000001</v>
          </cell>
          <cell r="U148">
            <v>58296.959999999999</v>
          </cell>
          <cell r="AC148">
            <v>209.69</v>
          </cell>
        </row>
        <row r="149">
          <cell r="H149">
            <v>29</v>
          </cell>
          <cell r="K149">
            <v>29992.85</v>
          </cell>
          <cell r="S149">
            <v>29992.560000000001</v>
          </cell>
          <cell r="U149">
            <v>29992.85</v>
          </cell>
          <cell r="AC149">
            <v>0</v>
          </cell>
        </row>
        <row r="150">
          <cell r="H150">
            <v>61</v>
          </cell>
          <cell r="K150">
            <v>0</v>
          </cell>
          <cell r="S150">
            <v>0</v>
          </cell>
          <cell r="U150">
            <v>0</v>
          </cell>
          <cell r="AC150">
            <v>0</v>
          </cell>
        </row>
        <row r="151">
          <cell r="H151">
            <v>83</v>
          </cell>
          <cell r="K151">
            <v>12985.37</v>
          </cell>
          <cell r="S151">
            <v>12985.08</v>
          </cell>
          <cell r="U151">
            <v>12985.37</v>
          </cell>
          <cell r="AC151">
            <v>0</v>
          </cell>
        </row>
        <row r="152">
          <cell r="H152">
            <v>115</v>
          </cell>
          <cell r="K152">
            <v>15318.74</v>
          </cell>
          <cell r="S152">
            <v>15108.76</v>
          </cell>
          <cell r="U152">
            <v>15318.74</v>
          </cell>
          <cell r="AC152">
            <v>209.69</v>
          </cell>
        </row>
        <row r="153">
          <cell r="H153">
            <v>120</v>
          </cell>
          <cell r="K153">
            <v>0</v>
          </cell>
          <cell r="S153">
            <v>0</v>
          </cell>
          <cell r="U153">
            <v>0</v>
          </cell>
          <cell r="AC153">
            <v>0</v>
          </cell>
        </row>
        <row r="155">
          <cell r="K155">
            <v>22065.229999999996</v>
          </cell>
          <cell r="S155">
            <v>15025.500000000002</v>
          </cell>
          <cell r="U155">
            <v>24135.229999999996</v>
          </cell>
          <cell r="AC155">
            <v>3220.56</v>
          </cell>
        </row>
        <row r="156">
          <cell r="H156">
            <v>23</v>
          </cell>
          <cell r="K156">
            <v>0</v>
          </cell>
          <cell r="S156">
            <v>0</v>
          </cell>
          <cell r="U156">
            <v>0</v>
          </cell>
          <cell r="AC156">
            <v>0</v>
          </cell>
        </row>
        <row r="157">
          <cell r="H157">
            <v>26</v>
          </cell>
          <cell r="K157">
            <v>0</v>
          </cell>
          <cell r="S157">
            <v>0</v>
          </cell>
          <cell r="U157">
            <v>0</v>
          </cell>
          <cell r="AC157">
            <v>0</v>
          </cell>
        </row>
        <row r="158">
          <cell r="H158">
            <v>27</v>
          </cell>
          <cell r="K158">
            <v>0</v>
          </cell>
          <cell r="S158">
            <v>0</v>
          </cell>
          <cell r="U158">
            <v>0</v>
          </cell>
          <cell r="AC158">
            <v>0</v>
          </cell>
        </row>
        <row r="159">
          <cell r="H159">
            <v>33</v>
          </cell>
          <cell r="K159">
            <v>518.44000000000005</v>
          </cell>
          <cell r="S159">
            <v>518.15</v>
          </cell>
          <cell r="U159">
            <v>518.44000000000005</v>
          </cell>
          <cell r="AC159">
            <v>0</v>
          </cell>
        </row>
        <row r="160">
          <cell r="H160">
            <v>34</v>
          </cell>
          <cell r="K160">
            <v>518.44000000000005</v>
          </cell>
          <cell r="S160">
            <v>518.15</v>
          </cell>
          <cell r="U160">
            <v>518.44000000000005</v>
          </cell>
          <cell r="AC160">
            <v>0</v>
          </cell>
        </row>
        <row r="161">
          <cell r="H161">
            <v>35</v>
          </cell>
          <cell r="K161">
            <v>0</v>
          </cell>
          <cell r="S161">
            <v>0</v>
          </cell>
          <cell r="U161">
            <v>0</v>
          </cell>
          <cell r="AC161">
            <v>0</v>
          </cell>
        </row>
        <row r="162">
          <cell r="H162">
            <v>38</v>
          </cell>
          <cell r="K162">
            <v>0</v>
          </cell>
          <cell r="S162">
            <v>0</v>
          </cell>
          <cell r="U162">
            <v>0</v>
          </cell>
          <cell r="AC162">
            <v>0</v>
          </cell>
        </row>
        <row r="163">
          <cell r="H163">
            <v>39</v>
          </cell>
          <cell r="K163">
            <v>722.24</v>
          </cell>
          <cell r="S163">
            <v>721.95</v>
          </cell>
          <cell r="U163">
            <v>722.24</v>
          </cell>
          <cell r="AC163">
            <v>0</v>
          </cell>
        </row>
        <row r="164">
          <cell r="H164">
            <v>40</v>
          </cell>
          <cell r="K164">
            <v>1650.56</v>
          </cell>
          <cell r="S164">
            <v>1650.27</v>
          </cell>
          <cell r="U164">
            <v>1650.56</v>
          </cell>
          <cell r="AC164">
            <v>0</v>
          </cell>
        </row>
        <row r="165">
          <cell r="H165">
            <v>41</v>
          </cell>
          <cell r="K165">
            <v>704.45</v>
          </cell>
          <cell r="S165">
            <v>704.16</v>
          </cell>
          <cell r="U165">
            <v>704.45</v>
          </cell>
          <cell r="AC165">
            <v>0</v>
          </cell>
        </row>
        <row r="166">
          <cell r="H166">
            <v>42</v>
          </cell>
          <cell r="K166">
            <v>0</v>
          </cell>
          <cell r="S166">
            <v>0</v>
          </cell>
          <cell r="U166">
            <v>0</v>
          </cell>
          <cell r="AC166">
            <v>0</v>
          </cell>
        </row>
        <row r="167">
          <cell r="H167">
            <v>43</v>
          </cell>
          <cell r="K167">
            <v>2255.54</v>
          </cell>
          <cell r="S167">
            <v>2255.25</v>
          </cell>
          <cell r="U167">
            <v>2255.54</v>
          </cell>
          <cell r="AC167">
            <v>0</v>
          </cell>
        </row>
        <row r="168">
          <cell r="H168">
            <v>44</v>
          </cell>
          <cell r="K168">
            <v>464.16</v>
          </cell>
          <cell r="S168">
            <v>463.87</v>
          </cell>
          <cell r="U168">
            <v>464.16</v>
          </cell>
          <cell r="AC168">
            <v>0</v>
          </cell>
        </row>
        <row r="169">
          <cell r="H169">
            <v>45</v>
          </cell>
          <cell r="K169">
            <v>464.16</v>
          </cell>
          <cell r="S169">
            <v>463.87</v>
          </cell>
          <cell r="U169">
            <v>464.16</v>
          </cell>
          <cell r="AC169">
            <v>0</v>
          </cell>
        </row>
        <row r="170">
          <cell r="H170">
            <v>46</v>
          </cell>
          <cell r="K170">
            <v>0</v>
          </cell>
          <cell r="S170">
            <v>0</v>
          </cell>
          <cell r="U170">
            <v>0</v>
          </cell>
          <cell r="AC170">
            <v>0</v>
          </cell>
        </row>
        <row r="171">
          <cell r="H171">
            <v>54</v>
          </cell>
          <cell r="K171">
            <v>502.9</v>
          </cell>
          <cell r="S171">
            <v>502.61</v>
          </cell>
          <cell r="U171">
            <v>502.9</v>
          </cell>
          <cell r="AC171">
            <v>0</v>
          </cell>
        </row>
        <row r="172">
          <cell r="H172">
            <v>62</v>
          </cell>
          <cell r="K172">
            <v>839.9</v>
          </cell>
          <cell r="S172">
            <v>839.61</v>
          </cell>
          <cell r="U172">
            <v>839.9</v>
          </cell>
          <cell r="AC172">
            <v>0</v>
          </cell>
        </row>
        <row r="173">
          <cell r="H173">
            <v>63</v>
          </cell>
          <cell r="K173">
            <v>344.89</v>
          </cell>
          <cell r="S173">
            <v>344.6</v>
          </cell>
          <cell r="U173">
            <v>344.89</v>
          </cell>
          <cell r="AC173">
            <v>0</v>
          </cell>
        </row>
        <row r="174">
          <cell r="H174">
            <v>65</v>
          </cell>
          <cell r="K174">
            <v>0</v>
          </cell>
          <cell r="S174">
            <v>0</v>
          </cell>
          <cell r="U174">
            <v>0</v>
          </cell>
          <cell r="AC174">
            <v>0</v>
          </cell>
        </row>
        <row r="175">
          <cell r="H175">
            <v>67</v>
          </cell>
          <cell r="K175">
            <v>0</v>
          </cell>
          <cell r="S175">
            <v>0</v>
          </cell>
          <cell r="U175">
            <v>0</v>
          </cell>
          <cell r="AC175">
            <v>0</v>
          </cell>
        </row>
        <row r="176">
          <cell r="H176">
            <v>122</v>
          </cell>
          <cell r="K176">
            <v>332.72</v>
          </cell>
          <cell r="S176">
            <v>314.14999999999998</v>
          </cell>
          <cell r="U176">
            <v>332.72</v>
          </cell>
          <cell r="AC176">
            <v>18.28</v>
          </cell>
        </row>
        <row r="177">
          <cell r="H177">
            <v>123</v>
          </cell>
          <cell r="K177">
            <v>300.63</v>
          </cell>
          <cell r="S177">
            <v>283.63</v>
          </cell>
          <cell r="U177">
            <v>300.63</v>
          </cell>
          <cell r="AC177">
            <v>16.71</v>
          </cell>
        </row>
        <row r="178">
          <cell r="H178">
            <v>124</v>
          </cell>
          <cell r="K178">
            <v>0</v>
          </cell>
          <cell r="S178">
            <v>0</v>
          </cell>
          <cell r="U178">
            <v>0</v>
          </cell>
          <cell r="AC178">
            <v>0</v>
          </cell>
        </row>
        <row r="179">
          <cell r="H179">
            <v>146</v>
          </cell>
          <cell r="K179">
            <v>315.08999999999997</v>
          </cell>
          <cell r="S179">
            <v>183.96</v>
          </cell>
          <cell r="U179">
            <v>315.08999999999997</v>
          </cell>
          <cell r="AC179">
            <v>52.56</v>
          </cell>
        </row>
        <row r="180">
          <cell r="H180">
            <v>147</v>
          </cell>
          <cell r="K180">
            <v>315.08999999999997</v>
          </cell>
          <cell r="S180">
            <v>183.96</v>
          </cell>
          <cell r="U180">
            <v>315.08999999999997</v>
          </cell>
          <cell r="AC180">
            <v>52.56</v>
          </cell>
        </row>
        <row r="181">
          <cell r="H181">
            <v>148</v>
          </cell>
          <cell r="K181">
            <v>315.08999999999997</v>
          </cell>
          <cell r="S181">
            <v>183.96</v>
          </cell>
          <cell r="U181">
            <v>315.08999999999997</v>
          </cell>
          <cell r="AC181">
            <v>52.56</v>
          </cell>
        </row>
        <row r="182">
          <cell r="H182">
            <v>149</v>
          </cell>
          <cell r="K182">
            <v>422</v>
          </cell>
          <cell r="S182">
            <v>246.12</v>
          </cell>
          <cell r="U182">
            <v>422</v>
          </cell>
          <cell r="AC182">
            <v>70.319999999999993</v>
          </cell>
        </row>
        <row r="183">
          <cell r="H183">
            <v>150</v>
          </cell>
          <cell r="K183">
            <v>422</v>
          </cell>
          <cell r="S183">
            <v>246.12</v>
          </cell>
          <cell r="U183">
            <v>422</v>
          </cell>
          <cell r="AC183">
            <v>70.319999999999993</v>
          </cell>
        </row>
        <row r="184">
          <cell r="H184">
            <v>155</v>
          </cell>
          <cell r="K184">
            <v>367</v>
          </cell>
          <cell r="S184">
            <v>209.10000000000002</v>
          </cell>
          <cell r="U184">
            <v>367</v>
          </cell>
          <cell r="AC184">
            <v>61.2</v>
          </cell>
        </row>
        <row r="185">
          <cell r="H185">
            <v>156</v>
          </cell>
          <cell r="K185">
            <v>392</v>
          </cell>
          <cell r="S185">
            <v>223.04</v>
          </cell>
          <cell r="U185">
            <v>392</v>
          </cell>
          <cell r="AC185">
            <v>65.28</v>
          </cell>
        </row>
        <row r="186">
          <cell r="H186">
            <v>157</v>
          </cell>
          <cell r="K186">
            <v>537</v>
          </cell>
          <cell r="S186">
            <v>305.86</v>
          </cell>
          <cell r="U186">
            <v>537</v>
          </cell>
          <cell r="AC186">
            <v>89.52</v>
          </cell>
        </row>
        <row r="187">
          <cell r="H187">
            <v>160</v>
          </cell>
          <cell r="K187">
            <v>4008.26</v>
          </cell>
          <cell r="S187">
            <v>1113.2</v>
          </cell>
          <cell r="U187">
            <v>4008.26</v>
          </cell>
          <cell r="AC187">
            <v>1335.84</v>
          </cell>
        </row>
        <row r="188">
          <cell r="H188">
            <v>161</v>
          </cell>
          <cell r="K188">
            <v>3099.17</v>
          </cell>
          <cell r="S188">
            <v>860.7</v>
          </cell>
          <cell r="U188">
            <v>3099.17</v>
          </cell>
          <cell r="AC188">
            <v>1032.8399999999999</v>
          </cell>
        </row>
        <row r="189">
          <cell r="H189">
            <v>162</v>
          </cell>
          <cell r="K189">
            <v>464.5</v>
          </cell>
          <cell r="S189">
            <v>87.029999999999987</v>
          </cell>
          <cell r="U189">
            <v>464.5</v>
          </cell>
          <cell r="AC189">
            <v>116.04</v>
          </cell>
        </row>
        <row r="190">
          <cell r="H190">
            <v>164</v>
          </cell>
          <cell r="U190">
            <v>2070</v>
          </cell>
          <cell r="AC190">
            <v>0</v>
          </cell>
        </row>
        <row r="191">
          <cell r="H191">
            <v>145</v>
          </cell>
          <cell r="K191">
            <v>1789</v>
          </cell>
          <cell r="S191">
            <v>1602.18</v>
          </cell>
          <cell r="U191">
            <v>1789</v>
          </cell>
          <cell r="AC191">
            <v>186.53</v>
          </cell>
        </row>
      </sheetData>
      <sheetData sheetId="9"/>
      <sheetData sheetId="10">
        <row r="97">
          <cell r="T97">
            <v>3646.5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Y218"/>
  <sheetViews>
    <sheetView tabSelected="1" view="pageBreakPreview" topLeftCell="A9" zoomScale="85" zoomScaleNormal="85" zoomScaleSheetLayoutView="85" workbookViewId="0">
      <pane ySplit="20" topLeftCell="A29" activePane="bottomLeft" state="frozen"/>
      <selection activeCell="C9" sqref="C9"/>
      <selection pane="bottomLeft" activeCell="L34" sqref="L34"/>
    </sheetView>
  </sheetViews>
  <sheetFormatPr defaultRowHeight="14.4" outlineLevelRow="1" outlineLevelCol="1" x14ac:dyDescent="0.3"/>
  <cols>
    <col min="1" max="1" width="2" customWidth="1"/>
    <col min="6" max="6" width="11.6640625" customWidth="1"/>
    <col min="7" max="7" width="14.109375" customWidth="1"/>
    <col min="8" max="8" width="11.5546875" style="143" customWidth="1"/>
    <col min="9" max="10" width="13.88671875" style="143" customWidth="1"/>
    <col min="11" max="11" width="15.6640625" customWidth="1"/>
    <col min="12" max="12" width="13.33203125" customWidth="1"/>
    <col min="13" max="14" width="10.5546875" hidden="1" customWidth="1" outlineLevel="1"/>
    <col min="15" max="15" width="12.88671875" bestFit="1" customWidth="1" collapsed="1"/>
    <col min="16" max="16" width="10.5546875" hidden="1" customWidth="1" outlineLevel="1"/>
    <col min="17" max="17" width="14.33203125" hidden="1" customWidth="1" outlineLevel="1"/>
    <col min="18" max="18" width="12.44140625" customWidth="1" collapsed="1"/>
    <col min="19" max="19" width="12.109375" bestFit="1" customWidth="1"/>
    <col min="20" max="20" width="14.6640625" bestFit="1" customWidth="1"/>
    <col min="21" max="21" width="17.5546875" customWidth="1"/>
    <col min="22" max="22" width="13.33203125" customWidth="1"/>
    <col min="23" max="23" width="10.5546875" hidden="1" customWidth="1" outlineLevel="1"/>
    <col min="24" max="24" width="12.109375" hidden="1" customWidth="1" outlineLevel="1"/>
    <col min="25" max="25" width="13.33203125" bestFit="1" customWidth="1" collapsed="1"/>
    <col min="26" max="26" width="11.33203125" hidden="1" customWidth="1" outlineLevel="1"/>
    <col min="27" max="27" width="10.5546875" hidden="1" customWidth="1" outlineLevel="1"/>
    <col min="28" max="28" width="13.33203125" customWidth="1" collapsed="1"/>
    <col min="29" max="30" width="13.33203125" customWidth="1"/>
    <col min="31" max="31" width="22.44140625" bestFit="1" customWidth="1"/>
    <col min="32" max="32" width="13.33203125" customWidth="1"/>
    <col min="33" max="34" width="10.5546875" hidden="1" customWidth="1" outlineLevel="1"/>
    <col min="35" max="35" width="15.44140625" customWidth="1" collapsed="1"/>
    <col min="36" max="37" width="10.5546875" hidden="1" customWidth="1" outlineLevel="1"/>
    <col min="38" max="38" width="12.44140625" customWidth="1" collapsed="1"/>
    <col min="39" max="39" width="10.5546875" customWidth="1"/>
    <col min="40" max="40" width="13.6640625" customWidth="1"/>
    <col min="41" max="41" width="6.33203125" customWidth="1"/>
    <col min="42" max="42" width="6.5546875" customWidth="1"/>
    <col min="43" max="43" width="17.88671875" hidden="1" customWidth="1" outlineLevel="1"/>
    <col min="44" max="44" width="19" hidden="1" customWidth="1" outlineLevel="1"/>
    <col min="45" max="45" width="21.109375" hidden="1" customWidth="1" outlineLevel="1"/>
    <col min="46" max="46" width="26.33203125" hidden="1" customWidth="1" outlineLevel="1"/>
    <col min="47" max="47" width="10.44140625" hidden="1" customWidth="1" outlineLevel="1"/>
    <col min="48" max="48" width="19.109375" hidden="1" customWidth="1" outlineLevel="1"/>
    <col min="49" max="50" width="10.44140625" hidden="1" customWidth="1" outlineLevel="1"/>
    <col min="51" max="51" width="9.109375" customWidth="1" collapsed="1"/>
    <col min="52" max="52" width="9.109375" customWidth="1"/>
    <col min="53" max="53" width="18.109375" customWidth="1"/>
  </cols>
  <sheetData>
    <row r="1" spans="2:51" s="1" customFormat="1" ht="13.2" x14ac:dyDescent="0.25">
      <c r="H1" s="2"/>
      <c r="I1" s="2"/>
      <c r="J1" s="2"/>
    </row>
    <row r="2" spans="2:51" s="1" customFormat="1" ht="13.2" x14ac:dyDescent="0.25">
      <c r="B2" s="3"/>
      <c r="H2" s="2" t="s">
        <v>0</v>
      </c>
      <c r="I2" s="2"/>
      <c r="J2" s="2"/>
      <c r="AQ2" s="3"/>
      <c r="AS2" s="1" t="s">
        <v>0</v>
      </c>
    </row>
    <row r="3" spans="2:51" s="1" customFormat="1" ht="13.2" x14ac:dyDescent="0.25">
      <c r="H3" s="2" t="s">
        <v>1</v>
      </c>
      <c r="I3" s="2"/>
      <c r="J3" s="2"/>
      <c r="AS3" s="1" t="s">
        <v>1</v>
      </c>
    </row>
    <row r="4" spans="2:51" s="1" customFormat="1" ht="13.2" x14ac:dyDescent="0.25">
      <c r="H4" s="2"/>
      <c r="I4" s="2"/>
      <c r="J4" s="4"/>
      <c r="K4" s="5"/>
      <c r="L4" s="5"/>
    </row>
    <row r="5" spans="2:51" s="1" customFormat="1" ht="12.75" customHeight="1" x14ac:dyDescent="0.25">
      <c r="B5" s="147" t="s">
        <v>2</v>
      </c>
      <c r="C5" s="148"/>
      <c r="D5" s="149"/>
      <c r="E5" s="150"/>
      <c r="F5" s="151"/>
      <c r="G5" s="147" t="s">
        <v>3</v>
      </c>
      <c r="H5" s="148"/>
      <c r="I5" s="148"/>
      <c r="J5" s="6"/>
      <c r="K5" s="7"/>
      <c r="L5" s="8"/>
      <c r="N5" s="9"/>
      <c r="O5" s="9"/>
      <c r="U5" s="9"/>
      <c r="V5" s="9"/>
      <c r="W5" s="9"/>
      <c r="X5" s="9"/>
      <c r="Y5" s="9"/>
      <c r="AE5" s="9"/>
      <c r="AF5" s="9"/>
      <c r="AG5" s="9"/>
      <c r="AH5" s="9"/>
      <c r="AI5" s="9"/>
      <c r="AQ5" s="10" t="s">
        <v>2</v>
      </c>
      <c r="AR5" s="11"/>
      <c r="AS5" s="12"/>
      <c r="AT5" s="13"/>
      <c r="AU5" s="13"/>
      <c r="AV5" s="13"/>
      <c r="AW5" s="13"/>
      <c r="AX5" s="6"/>
    </row>
    <row r="6" spans="2:51" s="1" customFormat="1" ht="12.75" customHeight="1" x14ac:dyDescent="0.25">
      <c r="B6" s="147" t="s">
        <v>4</v>
      </c>
      <c r="C6" s="148"/>
      <c r="D6" s="149"/>
      <c r="E6" s="150" t="s">
        <v>5</v>
      </c>
      <c r="F6" s="151"/>
      <c r="G6" s="147" t="s">
        <v>6</v>
      </c>
      <c r="H6" s="148"/>
      <c r="I6" s="148"/>
      <c r="J6" s="6"/>
      <c r="K6" s="7"/>
      <c r="L6" s="8"/>
      <c r="N6" s="9"/>
      <c r="O6" s="9"/>
      <c r="U6" s="9"/>
      <c r="V6" s="9"/>
      <c r="W6" s="9"/>
      <c r="X6" s="9"/>
      <c r="Y6" s="9"/>
      <c r="AE6" s="9"/>
      <c r="AF6" s="9"/>
      <c r="AG6" s="9"/>
      <c r="AH6" s="9"/>
      <c r="AI6" s="9"/>
      <c r="AQ6" s="10" t="s">
        <v>4</v>
      </c>
      <c r="AR6" s="11"/>
      <c r="AS6" s="12"/>
      <c r="AT6" s="13"/>
      <c r="AU6" s="13"/>
      <c r="AV6" s="13"/>
      <c r="AW6" s="13"/>
      <c r="AX6" s="6"/>
    </row>
    <row r="7" spans="2:51" s="1" customFormat="1" ht="13.2" x14ac:dyDescent="0.25">
      <c r="B7" s="147" t="s">
        <v>7</v>
      </c>
      <c r="C7" s="148"/>
      <c r="D7" s="149"/>
      <c r="E7" s="150"/>
      <c r="F7" s="151"/>
      <c r="G7" s="147" t="s">
        <v>8</v>
      </c>
      <c r="H7" s="148"/>
      <c r="I7" s="148"/>
      <c r="J7" s="6"/>
      <c r="K7" s="7"/>
      <c r="L7" s="8"/>
      <c r="N7" s="9"/>
      <c r="O7" s="9"/>
      <c r="U7" s="9"/>
      <c r="V7" s="9"/>
      <c r="W7" s="9"/>
      <c r="X7" s="9"/>
      <c r="Y7" s="9"/>
      <c r="AE7" s="9"/>
      <c r="AF7" s="9"/>
      <c r="AG7" s="9"/>
      <c r="AH7" s="9"/>
      <c r="AI7" s="9"/>
      <c r="AQ7" s="10" t="s">
        <v>7</v>
      </c>
      <c r="AR7" s="11"/>
      <c r="AS7" s="12"/>
      <c r="AT7" s="13"/>
      <c r="AU7" s="13"/>
      <c r="AV7" s="13"/>
      <c r="AW7" s="13"/>
      <c r="AX7" s="6"/>
    </row>
    <row r="8" spans="2:51" s="1" customFormat="1" ht="12.75" customHeight="1" x14ac:dyDescent="0.25">
      <c r="B8" s="147" t="s">
        <v>9</v>
      </c>
      <c r="C8" s="148"/>
      <c r="D8" s="149"/>
      <c r="E8" s="150"/>
      <c r="F8" s="151"/>
      <c r="G8" s="147" t="s">
        <v>10</v>
      </c>
      <c r="H8" s="148"/>
      <c r="I8" s="148"/>
      <c r="J8" s="6"/>
      <c r="K8" s="7"/>
      <c r="L8" s="8"/>
      <c r="N8" s="9"/>
      <c r="O8" s="9"/>
      <c r="U8" s="9"/>
      <c r="V8" s="9"/>
      <c r="W8" s="9"/>
      <c r="X8" s="9"/>
      <c r="Y8" s="9"/>
      <c r="AE8" s="9"/>
      <c r="AF8" s="9"/>
      <c r="AG8" s="9"/>
      <c r="AH8" s="9"/>
      <c r="AI8" s="9"/>
      <c r="AQ8" s="10" t="s">
        <v>9</v>
      </c>
      <c r="AR8" s="11"/>
      <c r="AS8" s="12"/>
      <c r="AT8" s="13"/>
      <c r="AU8" s="13"/>
      <c r="AV8" s="13"/>
      <c r="AW8" s="13"/>
      <c r="AX8" s="6"/>
    </row>
    <row r="9" spans="2:51" s="1" customFormat="1" ht="13.2" x14ac:dyDescent="0.25">
      <c r="B9" s="147" t="s">
        <v>10</v>
      </c>
      <c r="C9" s="148"/>
      <c r="D9" s="149"/>
      <c r="E9" s="150"/>
      <c r="F9" s="151"/>
      <c r="G9" s="147" t="s">
        <v>11</v>
      </c>
      <c r="H9" s="148"/>
      <c r="I9" s="148"/>
      <c r="J9" s="6"/>
      <c r="K9" s="7"/>
      <c r="L9" s="8"/>
      <c r="N9" s="9"/>
      <c r="O9" s="9"/>
      <c r="U9" s="9"/>
      <c r="V9" s="9"/>
      <c r="W9" s="9"/>
      <c r="X9" s="9"/>
      <c r="Y9" s="9"/>
      <c r="AE9" s="9"/>
      <c r="AF9" s="9"/>
      <c r="AG9" s="9"/>
      <c r="AH9" s="9"/>
      <c r="AI9" s="9"/>
      <c r="AQ9" s="10" t="s">
        <v>10</v>
      </c>
      <c r="AR9" s="11"/>
      <c r="AS9" s="12"/>
      <c r="AT9" s="13"/>
      <c r="AU9" s="13"/>
      <c r="AV9" s="13"/>
      <c r="AW9" s="13"/>
      <c r="AX9" s="6"/>
    </row>
    <row r="10" spans="2:51" s="1" customFormat="1" ht="13.2" x14ac:dyDescent="0.25">
      <c r="B10" s="147" t="s">
        <v>11</v>
      </c>
      <c r="C10" s="148"/>
      <c r="D10" s="149"/>
      <c r="E10" s="150"/>
      <c r="F10" s="151"/>
      <c r="G10" s="147" t="s">
        <v>12</v>
      </c>
      <c r="H10" s="148"/>
      <c r="I10" s="148"/>
      <c r="J10" s="6"/>
      <c r="K10" s="7"/>
      <c r="L10" s="8"/>
      <c r="N10" s="9"/>
      <c r="O10" s="9"/>
      <c r="U10" s="9"/>
      <c r="V10" s="9"/>
      <c r="W10" s="9"/>
      <c r="X10" s="9"/>
      <c r="Y10" s="9"/>
      <c r="AE10" s="9"/>
      <c r="AF10" s="9"/>
      <c r="AG10" s="9"/>
      <c r="AH10" s="9"/>
      <c r="AI10" s="9"/>
      <c r="AQ10" s="10" t="s">
        <v>11</v>
      </c>
      <c r="AR10" s="11"/>
      <c r="AS10" s="12"/>
      <c r="AT10" s="13"/>
      <c r="AU10" s="13"/>
      <c r="AV10" s="13"/>
      <c r="AW10" s="13"/>
      <c r="AX10" s="6"/>
    </row>
    <row r="11" spans="2:51" s="1" customFormat="1" ht="13.2" x14ac:dyDescent="0.25">
      <c r="B11" s="147" t="s">
        <v>13</v>
      </c>
      <c r="C11" s="148"/>
      <c r="D11" s="149"/>
      <c r="E11" s="150"/>
      <c r="F11" s="151"/>
      <c r="G11" s="152"/>
      <c r="H11" s="153"/>
      <c r="I11" s="153"/>
      <c r="J11" s="6"/>
      <c r="K11" s="7"/>
      <c r="L11" s="8"/>
      <c r="N11" s="14"/>
      <c r="O11" s="14"/>
      <c r="U11" s="14"/>
      <c r="V11" s="14"/>
      <c r="W11" s="14"/>
      <c r="X11" s="14"/>
      <c r="Y11" s="14"/>
      <c r="AE11" s="14"/>
      <c r="AF11" s="14"/>
      <c r="AG11" s="14"/>
      <c r="AH11" s="14"/>
      <c r="AI11" s="14"/>
      <c r="AQ11" s="10" t="s">
        <v>13</v>
      </c>
      <c r="AR11" s="11"/>
      <c r="AS11" s="15"/>
      <c r="AT11" s="16"/>
      <c r="AU11" s="16"/>
      <c r="AV11" s="16"/>
      <c r="AW11" s="16"/>
      <c r="AX11" s="6"/>
    </row>
    <row r="12" spans="2:51" s="1" customFormat="1" ht="12.75" customHeight="1" x14ac:dyDescent="0.25">
      <c r="B12" s="147" t="s">
        <v>12</v>
      </c>
      <c r="C12" s="148"/>
      <c r="D12" s="149"/>
      <c r="E12" s="150"/>
      <c r="F12" s="151"/>
      <c r="G12" s="152"/>
      <c r="H12" s="153"/>
      <c r="I12" s="153"/>
      <c r="J12" s="6"/>
      <c r="K12" s="7"/>
      <c r="L12" s="8"/>
      <c r="N12" s="14"/>
      <c r="O12" s="14"/>
      <c r="U12" s="14"/>
      <c r="V12" s="14"/>
      <c r="W12" s="14"/>
      <c r="X12" s="14"/>
      <c r="Y12" s="14"/>
      <c r="AE12" s="14"/>
      <c r="AF12" s="14"/>
      <c r="AG12" s="14"/>
      <c r="AH12" s="14"/>
      <c r="AI12" s="14"/>
      <c r="AQ12" s="10" t="s">
        <v>12</v>
      </c>
      <c r="AR12" s="11"/>
      <c r="AS12" s="15"/>
      <c r="AT12" s="16"/>
      <c r="AU12" s="16"/>
      <c r="AV12" s="16"/>
      <c r="AW12" s="16"/>
      <c r="AX12" s="6"/>
    </row>
    <row r="13" spans="2:51" s="1" customFormat="1" ht="13.2" x14ac:dyDescent="0.25">
      <c r="H13" s="2"/>
      <c r="I13" s="2"/>
      <c r="J13" s="2"/>
    </row>
    <row r="14" spans="2:51" s="1" customFormat="1" ht="15.75" customHeight="1" x14ac:dyDescent="0.25">
      <c r="B14" s="154" t="s">
        <v>14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AQ14" s="155" t="s">
        <v>15</v>
      </c>
      <c r="AR14" s="155"/>
      <c r="AS14" s="155"/>
      <c r="AT14" s="155"/>
      <c r="AU14" s="155"/>
      <c r="AV14" s="155"/>
      <c r="AW14" s="155"/>
      <c r="AX14" s="155"/>
      <c r="AY14" s="155"/>
    </row>
    <row r="15" spans="2:51" s="1" customFormat="1" ht="15.75" customHeight="1" x14ac:dyDescent="0.25">
      <c r="B15" s="1" t="s">
        <v>16</v>
      </c>
      <c r="D15" s="17"/>
      <c r="E15" s="17"/>
      <c r="F15" s="17"/>
      <c r="G15" s="17"/>
      <c r="H15" s="17"/>
      <c r="I15" s="17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Q15" s="1" t="s">
        <v>16</v>
      </c>
      <c r="AR15" s="17"/>
      <c r="AS15" s="17"/>
      <c r="AT15" s="17"/>
      <c r="AU15" s="17"/>
      <c r="AV15" s="17"/>
      <c r="AW15" s="17"/>
      <c r="AX15" s="19"/>
    </row>
    <row r="16" spans="2:51" s="1" customFormat="1" ht="13.2" x14ac:dyDescent="0.25">
      <c r="H16" s="2"/>
      <c r="I16" s="2"/>
      <c r="J16" s="18"/>
      <c r="O16" s="20"/>
      <c r="Y16" s="20"/>
      <c r="AI16" s="20"/>
      <c r="AW16" s="20"/>
      <c r="AX16" s="19"/>
    </row>
    <row r="17" spans="1:50" s="1" customFormat="1" ht="13.2" x14ac:dyDescent="0.25">
      <c r="E17" s="156">
        <f>'[1]PRIEDAS 1. Konsoliduota P(N)'!$E$16</f>
        <v>43956</v>
      </c>
      <c r="F17" s="157"/>
      <c r="G17" s="157"/>
      <c r="H17" s="2"/>
      <c r="I17" s="2"/>
      <c r="J17" s="18"/>
      <c r="O17" s="20"/>
      <c r="Y17" s="20"/>
      <c r="AI17" s="20"/>
      <c r="AR17" s="21"/>
      <c r="AW17" s="20"/>
      <c r="AX17" s="19"/>
    </row>
    <row r="18" spans="1:50" s="1" customFormat="1" ht="12.75" customHeight="1" x14ac:dyDescent="0.25">
      <c r="F18" s="1" t="s">
        <v>17</v>
      </c>
      <c r="H18" s="2"/>
      <c r="I18" s="2"/>
      <c r="J18" s="22"/>
      <c r="O18" s="23"/>
      <c r="P18" s="23"/>
      <c r="Q18" s="24"/>
      <c r="X18" s="19"/>
      <c r="Y18" s="19"/>
      <c r="Z18" s="19"/>
      <c r="AA18" s="19"/>
      <c r="AB18" s="19"/>
      <c r="AC18" s="19"/>
      <c r="AD18" s="25"/>
      <c r="AE18" s="25"/>
      <c r="AF18" s="25"/>
      <c r="AG18" s="25"/>
      <c r="AH18" s="19"/>
      <c r="AI18" s="19"/>
      <c r="AJ18" s="19"/>
      <c r="AK18" s="19"/>
      <c r="AL18" s="19"/>
      <c r="AM18" s="19"/>
      <c r="AR18" s="1" t="s">
        <v>17</v>
      </c>
      <c r="AW18" s="20"/>
      <c r="AX18" s="20"/>
    </row>
    <row r="19" spans="1:50" s="1" customFormat="1" ht="13.2" x14ac:dyDescent="0.25">
      <c r="H19" s="2"/>
      <c r="I19" s="2"/>
      <c r="J19" s="2"/>
    </row>
    <row r="20" spans="1:50" s="1" customFormat="1" ht="13.2" x14ac:dyDescent="0.25">
      <c r="B20" s="158" t="s">
        <v>18</v>
      </c>
      <c r="C20" s="158"/>
      <c r="D20" s="158"/>
      <c r="E20" s="158"/>
      <c r="F20" s="158"/>
      <c r="H20" s="2"/>
      <c r="I20" s="2"/>
      <c r="J20" s="2"/>
      <c r="AQ20" s="26" t="s">
        <v>18</v>
      </c>
      <c r="AR20" s="26"/>
    </row>
    <row r="21" spans="1:50" s="1" customFormat="1" ht="13.2" x14ac:dyDescent="0.25">
      <c r="B21" s="159"/>
      <c r="C21" s="159"/>
      <c r="D21" s="159"/>
      <c r="E21" s="159"/>
      <c r="F21" s="159"/>
      <c r="H21" s="2"/>
      <c r="I21" s="2"/>
      <c r="J21" s="2"/>
    </row>
    <row r="22" spans="1:50" s="1" customFormat="1" ht="13.2" x14ac:dyDescent="0.25">
      <c r="B22" s="27"/>
      <c r="C22" s="27"/>
      <c r="D22" s="27"/>
      <c r="E22" s="27"/>
      <c r="F22" s="27"/>
      <c r="H22" s="2"/>
      <c r="I22" s="2"/>
      <c r="J22" s="2"/>
    </row>
    <row r="23" spans="1:50" s="1" customFormat="1" ht="13.8" thickBot="1" x14ac:dyDescent="0.3">
      <c r="G23" s="20"/>
      <c r="H23" s="2"/>
      <c r="I23" s="2"/>
      <c r="J23" s="2"/>
      <c r="AQ23" s="28"/>
    </row>
    <row r="24" spans="1:50" s="29" customFormat="1" ht="12.75" customHeight="1" x14ac:dyDescent="0.3">
      <c r="B24" s="160"/>
      <c r="C24" s="163"/>
      <c r="D24" s="164"/>
      <c r="E24" s="164"/>
      <c r="F24" s="164"/>
      <c r="G24" s="165"/>
      <c r="H24" s="169" t="s">
        <v>19</v>
      </c>
      <c r="I24" s="169" t="s">
        <v>20</v>
      </c>
      <c r="J24" s="169" t="s">
        <v>21</v>
      </c>
      <c r="K24" s="173" t="s">
        <v>22</v>
      </c>
      <c r="L24" s="174"/>
      <c r="M24" s="174"/>
      <c r="N24" s="174"/>
      <c r="O24" s="174"/>
      <c r="P24" s="174"/>
      <c r="Q24" s="174"/>
      <c r="R24" s="174"/>
      <c r="S24" s="174"/>
      <c r="T24" s="175"/>
      <c r="U24" s="173" t="s">
        <v>23</v>
      </c>
      <c r="V24" s="174"/>
      <c r="W24" s="174"/>
      <c r="X24" s="174"/>
      <c r="Y24" s="174"/>
      <c r="Z24" s="174"/>
      <c r="AA24" s="174"/>
      <c r="AB24" s="174"/>
      <c r="AC24" s="174"/>
      <c r="AD24" s="175"/>
      <c r="AE24" s="173" t="s">
        <v>24</v>
      </c>
      <c r="AF24" s="174"/>
      <c r="AG24" s="174"/>
      <c r="AH24" s="174"/>
      <c r="AI24" s="174"/>
      <c r="AJ24" s="174"/>
      <c r="AK24" s="174"/>
      <c r="AL24" s="174"/>
      <c r="AM24" s="174"/>
      <c r="AN24" s="175"/>
      <c r="AO24" s="30"/>
      <c r="AQ24" s="176" t="s">
        <v>25</v>
      </c>
      <c r="AR24" s="177"/>
      <c r="AS24" s="31" t="s">
        <v>26</v>
      </c>
      <c r="AT24" s="178" t="s">
        <v>27</v>
      </c>
    </row>
    <row r="25" spans="1:50" s="29" customFormat="1" ht="23.25" customHeight="1" x14ac:dyDescent="0.3">
      <c r="B25" s="161"/>
      <c r="C25" s="166"/>
      <c r="D25" s="167"/>
      <c r="E25" s="167"/>
      <c r="F25" s="167"/>
      <c r="G25" s="168"/>
      <c r="H25" s="170"/>
      <c r="I25" s="170"/>
      <c r="J25" s="170"/>
      <c r="K25" s="181" t="s">
        <v>28</v>
      </c>
      <c r="L25" s="182" t="s">
        <v>29</v>
      </c>
      <c r="M25" s="183"/>
      <c r="N25" s="183"/>
      <c r="O25" s="184"/>
      <c r="P25" s="185" t="s">
        <v>30</v>
      </c>
      <c r="Q25" s="185" t="s">
        <v>31</v>
      </c>
      <c r="R25" s="186" t="s">
        <v>32</v>
      </c>
      <c r="S25" s="187"/>
      <c r="T25" s="188"/>
      <c r="U25" s="201" t="s">
        <v>33</v>
      </c>
      <c r="V25" s="182" t="s">
        <v>34</v>
      </c>
      <c r="W25" s="183"/>
      <c r="X25" s="183"/>
      <c r="Y25" s="184"/>
      <c r="Z25" s="185" t="s">
        <v>35</v>
      </c>
      <c r="AA25" s="185" t="s">
        <v>36</v>
      </c>
      <c r="AB25" s="186" t="s">
        <v>32</v>
      </c>
      <c r="AC25" s="187"/>
      <c r="AD25" s="188"/>
      <c r="AE25" s="201" t="s">
        <v>28</v>
      </c>
      <c r="AF25" s="182" t="s">
        <v>29</v>
      </c>
      <c r="AG25" s="183"/>
      <c r="AH25" s="183"/>
      <c r="AI25" s="184"/>
      <c r="AJ25" s="185" t="s">
        <v>30</v>
      </c>
      <c r="AK25" s="185" t="s">
        <v>31</v>
      </c>
      <c r="AL25" s="186" t="s">
        <v>32</v>
      </c>
      <c r="AM25" s="187"/>
      <c r="AN25" s="188"/>
      <c r="AO25" s="32"/>
      <c r="AQ25" s="189" t="s">
        <v>37</v>
      </c>
      <c r="AR25" s="200" t="s">
        <v>38</v>
      </c>
      <c r="AS25" s="189" t="s">
        <v>37</v>
      </c>
      <c r="AT25" s="179"/>
    </row>
    <row r="26" spans="1:50" s="29" customFormat="1" ht="52.8" x14ac:dyDescent="0.3">
      <c r="B26" s="161"/>
      <c r="C26" s="166" t="s">
        <v>39</v>
      </c>
      <c r="D26" s="167"/>
      <c r="E26" s="167"/>
      <c r="F26" s="167"/>
      <c r="G26" s="168"/>
      <c r="H26" s="170"/>
      <c r="I26" s="170"/>
      <c r="J26" s="172"/>
      <c r="K26" s="181"/>
      <c r="L26" s="33" t="s">
        <v>40</v>
      </c>
      <c r="M26" s="33" t="s">
        <v>41</v>
      </c>
      <c r="N26" s="33" t="s">
        <v>42</v>
      </c>
      <c r="O26" s="34" t="s">
        <v>43</v>
      </c>
      <c r="P26" s="185"/>
      <c r="Q26" s="185"/>
      <c r="R26" s="35" t="s">
        <v>44</v>
      </c>
      <c r="S26" s="35" t="s">
        <v>45</v>
      </c>
      <c r="T26" s="36" t="s">
        <v>46</v>
      </c>
      <c r="U26" s="201"/>
      <c r="V26" s="33" t="s">
        <v>40</v>
      </c>
      <c r="W26" s="33" t="s">
        <v>41</v>
      </c>
      <c r="X26" s="33" t="s">
        <v>42</v>
      </c>
      <c r="Y26" s="34" t="s">
        <v>43</v>
      </c>
      <c r="Z26" s="185"/>
      <c r="AA26" s="185"/>
      <c r="AB26" s="35" t="s">
        <v>47</v>
      </c>
      <c r="AC26" s="35" t="s">
        <v>48</v>
      </c>
      <c r="AD26" s="36" t="s">
        <v>49</v>
      </c>
      <c r="AE26" s="201"/>
      <c r="AF26" s="33" t="s">
        <v>40</v>
      </c>
      <c r="AG26" s="33" t="s">
        <v>41</v>
      </c>
      <c r="AH26" s="33" t="s">
        <v>42</v>
      </c>
      <c r="AI26" s="34" t="s">
        <v>43</v>
      </c>
      <c r="AJ26" s="185"/>
      <c r="AK26" s="185"/>
      <c r="AL26" s="35" t="s">
        <v>44</v>
      </c>
      <c r="AM26" s="35" t="s">
        <v>45</v>
      </c>
      <c r="AN26" s="36" t="s">
        <v>46</v>
      </c>
      <c r="AO26" s="30"/>
      <c r="AQ26" s="189"/>
      <c r="AR26" s="200"/>
      <c r="AS26" s="189"/>
      <c r="AT26" s="179"/>
    </row>
    <row r="27" spans="1:50" s="29" customFormat="1" ht="15.75" customHeight="1" thickBot="1" x14ac:dyDescent="0.35">
      <c r="B27" s="162"/>
      <c r="C27" s="190"/>
      <c r="D27" s="191"/>
      <c r="E27" s="191"/>
      <c r="F27" s="191"/>
      <c r="G27" s="192"/>
      <c r="H27" s="171"/>
      <c r="I27" s="171"/>
      <c r="J27" s="37" t="s">
        <v>50</v>
      </c>
      <c r="K27" s="38" t="s">
        <v>51</v>
      </c>
      <c r="L27" s="39" t="s">
        <v>51</v>
      </c>
      <c r="M27" s="39" t="s">
        <v>51</v>
      </c>
      <c r="N27" s="39" t="s">
        <v>51</v>
      </c>
      <c r="O27" s="40" t="s">
        <v>51</v>
      </c>
      <c r="P27" s="39" t="s">
        <v>51</v>
      </c>
      <c r="Q27" s="39" t="s">
        <v>51</v>
      </c>
      <c r="R27" s="39" t="s">
        <v>51</v>
      </c>
      <c r="S27" s="39" t="s">
        <v>51</v>
      </c>
      <c r="T27" s="41" t="s">
        <v>51</v>
      </c>
      <c r="U27" s="38" t="s">
        <v>51</v>
      </c>
      <c r="V27" s="39" t="s">
        <v>51</v>
      </c>
      <c r="W27" s="39" t="s">
        <v>51</v>
      </c>
      <c r="X27" s="39" t="s">
        <v>51</v>
      </c>
      <c r="Y27" s="40" t="s">
        <v>51</v>
      </c>
      <c r="Z27" s="39" t="s">
        <v>51</v>
      </c>
      <c r="AA27" s="39" t="s">
        <v>51</v>
      </c>
      <c r="AB27" s="39" t="s">
        <v>51</v>
      </c>
      <c r="AC27" s="39" t="s">
        <v>51</v>
      </c>
      <c r="AD27" s="41" t="s">
        <v>51</v>
      </c>
      <c r="AE27" s="38" t="s">
        <v>51</v>
      </c>
      <c r="AF27" s="39" t="s">
        <v>51</v>
      </c>
      <c r="AG27" s="39" t="s">
        <v>51</v>
      </c>
      <c r="AH27" s="39" t="s">
        <v>51</v>
      </c>
      <c r="AI27" s="40" t="s">
        <v>51</v>
      </c>
      <c r="AJ27" s="39" t="s">
        <v>51</v>
      </c>
      <c r="AK27" s="39" t="s">
        <v>51</v>
      </c>
      <c r="AL27" s="39" t="s">
        <v>51</v>
      </c>
      <c r="AM27" s="39" t="s">
        <v>51</v>
      </c>
      <c r="AN27" s="41" t="s">
        <v>51</v>
      </c>
      <c r="AO27" s="42"/>
      <c r="AQ27" s="193" t="s">
        <v>52</v>
      </c>
      <c r="AR27" s="195" t="s">
        <v>53</v>
      </c>
      <c r="AS27" s="193" t="s">
        <v>52</v>
      </c>
      <c r="AT27" s="179"/>
    </row>
    <row r="28" spans="1:50" s="52" customFormat="1" ht="15.75" customHeight="1" thickBot="1" x14ac:dyDescent="0.35">
      <c r="A28" s="43"/>
      <c r="B28" s="44"/>
      <c r="C28" s="197" t="s">
        <v>54</v>
      </c>
      <c r="D28" s="198"/>
      <c r="E28" s="198"/>
      <c r="F28" s="198"/>
      <c r="G28" s="199"/>
      <c r="H28" s="45" t="s">
        <v>55</v>
      </c>
      <c r="I28" s="46" t="s">
        <v>56</v>
      </c>
      <c r="J28" s="45" t="s">
        <v>57</v>
      </c>
      <c r="K28" s="47" t="s">
        <v>58</v>
      </c>
      <c r="L28" s="46" t="s">
        <v>59</v>
      </c>
      <c r="M28" s="45" t="s">
        <v>60</v>
      </c>
      <c r="N28" s="45" t="s">
        <v>61</v>
      </c>
      <c r="O28" s="46" t="s">
        <v>62</v>
      </c>
      <c r="P28" s="45" t="s">
        <v>63</v>
      </c>
      <c r="Q28" s="48" t="s">
        <v>64</v>
      </c>
      <c r="R28" s="49" t="s">
        <v>65</v>
      </c>
      <c r="S28" s="45" t="s">
        <v>66</v>
      </c>
      <c r="T28" s="50" t="s">
        <v>67</v>
      </c>
      <c r="U28" s="47" t="s">
        <v>68</v>
      </c>
      <c r="V28" s="46" t="s">
        <v>69</v>
      </c>
      <c r="W28" s="45" t="s">
        <v>70</v>
      </c>
      <c r="X28" s="45" t="s">
        <v>71</v>
      </c>
      <c r="Y28" s="46" t="s">
        <v>72</v>
      </c>
      <c r="Z28" s="45" t="s">
        <v>73</v>
      </c>
      <c r="AA28" s="48" t="s">
        <v>74</v>
      </c>
      <c r="AB28" s="49" t="s">
        <v>75</v>
      </c>
      <c r="AC28" s="45" t="s">
        <v>76</v>
      </c>
      <c r="AD28" s="50" t="s">
        <v>77</v>
      </c>
      <c r="AE28" s="47" t="s">
        <v>78</v>
      </c>
      <c r="AF28" s="46" t="s">
        <v>79</v>
      </c>
      <c r="AG28" s="45" t="s">
        <v>80</v>
      </c>
      <c r="AH28" s="45" t="s">
        <v>81</v>
      </c>
      <c r="AI28" s="46" t="s">
        <v>82</v>
      </c>
      <c r="AJ28" s="45" t="s">
        <v>83</v>
      </c>
      <c r="AK28" s="48" t="s">
        <v>84</v>
      </c>
      <c r="AL28" s="49" t="s">
        <v>85</v>
      </c>
      <c r="AM28" s="45" t="s">
        <v>86</v>
      </c>
      <c r="AN28" s="50" t="s">
        <v>87</v>
      </c>
      <c r="AO28" s="51"/>
      <c r="AP28" s="43"/>
      <c r="AQ28" s="194"/>
      <c r="AR28" s="196"/>
      <c r="AS28" s="194"/>
      <c r="AT28" s="180"/>
    </row>
    <row r="29" spans="1:50" s="53" customFormat="1" thickBot="1" x14ac:dyDescent="0.35">
      <c r="B29" s="217" t="s">
        <v>88</v>
      </c>
      <c r="C29" s="218" t="s">
        <v>89</v>
      </c>
      <c r="D29" s="219"/>
      <c r="E29" s="219"/>
      <c r="F29" s="219"/>
      <c r="G29" s="220"/>
      <c r="H29" s="221"/>
      <c r="I29" s="222"/>
      <c r="J29" s="54"/>
      <c r="K29" s="223">
        <f>SUM(K30+K31+K32+K33+K40)</f>
        <v>0</v>
      </c>
      <c r="L29" s="223">
        <f t="shared" ref="L29:AN29" si="0">SUM(L30+L31+L32+L33+L40)</f>
        <v>0</v>
      </c>
      <c r="M29" s="223">
        <f t="shared" si="0"/>
        <v>0</v>
      </c>
      <c r="N29" s="223">
        <f t="shared" si="0"/>
        <v>0</v>
      </c>
      <c r="O29" s="223">
        <f t="shared" si="0"/>
        <v>0</v>
      </c>
      <c r="P29" s="223">
        <f t="shared" si="0"/>
        <v>0</v>
      </c>
      <c r="Q29" s="223">
        <f t="shared" si="0"/>
        <v>0</v>
      </c>
      <c r="R29" s="223">
        <f t="shared" si="0"/>
        <v>0</v>
      </c>
      <c r="S29" s="223">
        <f t="shared" si="0"/>
        <v>0</v>
      </c>
      <c r="T29" s="223">
        <f t="shared" si="0"/>
        <v>0</v>
      </c>
      <c r="U29" s="223">
        <f t="shared" si="0"/>
        <v>0</v>
      </c>
      <c r="V29" s="223">
        <f t="shared" si="0"/>
        <v>0</v>
      </c>
      <c r="W29" s="223">
        <f t="shared" si="0"/>
        <v>0</v>
      </c>
      <c r="X29" s="223">
        <f t="shared" si="0"/>
        <v>0</v>
      </c>
      <c r="Y29" s="223">
        <f t="shared" si="0"/>
        <v>0</v>
      </c>
      <c r="Z29" s="223">
        <f t="shared" si="0"/>
        <v>0</v>
      </c>
      <c r="AA29" s="223">
        <f t="shared" si="0"/>
        <v>0</v>
      </c>
      <c r="AB29" s="223">
        <f t="shared" si="0"/>
        <v>0</v>
      </c>
      <c r="AC29" s="223">
        <f t="shared" si="0"/>
        <v>0</v>
      </c>
      <c r="AD29" s="223">
        <f t="shared" si="0"/>
        <v>0</v>
      </c>
      <c r="AE29" s="223">
        <f t="shared" si="0"/>
        <v>0</v>
      </c>
      <c r="AF29" s="223">
        <f t="shared" si="0"/>
        <v>0</v>
      </c>
      <c r="AG29" s="223">
        <f t="shared" si="0"/>
        <v>0</v>
      </c>
      <c r="AH29" s="223">
        <f t="shared" si="0"/>
        <v>0</v>
      </c>
      <c r="AI29" s="223">
        <f t="shared" si="0"/>
        <v>0</v>
      </c>
      <c r="AJ29" s="223">
        <f t="shared" si="0"/>
        <v>0</v>
      </c>
      <c r="AK29" s="223">
        <f t="shared" si="0"/>
        <v>0</v>
      </c>
      <c r="AL29" s="223">
        <f t="shared" si="0"/>
        <v>0</v>
      </c>
      <c r="AM29" s="223">
        <f t="shared" si="0"/>
        <v>0</v>
      </c>
      <c r="AN29" s="223">
        <f t="shared" si="0"/>
        <v>0</v>
      </c>
      <c r="AO29" s="55"/>
      <c r="AP29" s="56"/>
      <c r="AQ29" s="57"/>
      <c r="AR29" s="58"/>
      <c r="AS29" s="57"/>
      <c r="AT29" s="59"/>
    </row>
    <row r="30" spans="1:50" s="60" customFormat="1" ht="13.8" outlineLevel="1" x14ac:dyDescent="0.3">
      <c r="B30" s="224" t="s">
        <v>90</v>
      </c>
      <c r="C30" s="225" t="s">
        <v>91</v>
      </c>
      <c r="D30" s="226"/>
      <c r="E30" s="226"/>
      <c r="F30" s="226"/>
      <c r="G30" s="227"/>
      <c r="H30" s="228"/>
      <c r="I30" s="228"/>
      <c r="J30" s="228"/>
      <c r="K30" s="229"/>
      <c r="L30" s="230"/>
      <c r="M30" s="230"/>
      <c r="N30" s="230"/>
      <c r="O30" s="230"/>
      <c r="P30" s="230"/>
      <c r="Q30" s="231"/>
      <c r="R30" s="230"/>
      <c r="S30" s="232"/>
      <c r="T30" s="233"/>
      <c r="U30" s="229"/>
      <c r="V30" s="230"/>
      <c r="W30" s="230"/>
      <c r="X30" s="230"/>
      <c r="Y30" s="230"/>
      <c r="Z30" s="230"/>
      <c r="AA30" s="231"/>
      <c r="AB30" s="230"/>
      <c r="AC30" s="232"/>
      <c r="AD30" s="233"/>
      <c r="AE30" s="229"/>
      <c r="AF30" s="230"/>
      <c r="AG30" s="230"/>
      <c r="AH30" s="230"/>
      <c r="AI30" s="230"/>
      <c r="AJ30" s="230"/>
      <c r="AK30" s="231"/>
      <c r="AL30" s="230"/>
      <c r="AM30" s="232"/>
      <c r="AN30" s="233"/>
      <c r="AO30" s="61"/>
      <c r="AP30" s="62"/>
      <c r="AQ30" s="63"/>
      <c r="AR30" s="64"/>
      <c r="AS30" s="63"/>
      <c r="AT30" s="65"/>
    </row>
    <row r="31" spans="1:50" s="60" customFormat="1" ht="13.8" outlineLevel="1" x14ac:dyDescent="0.3">
      <c r="B31" s="98" t="s">
        <v>92</v>
      </c>
      <c r="C31" s="211" t="s">
        <v>93</v>
      </c>
      <c r="D31" s="212"/>
      <c r="E31" s="212"/>
      <c r="F31" s="212"/>
      <c r="G31" s="213"/>
      <c r="H31" s="99"/>
      <c r="I31" s="99"/>
      <c r="J31" s="99"/>
      <c r="K31" s="80"/>
      <c r="L31" s="76"/>
      <c r="M31" s="76"/>
      <c r="N31" s="76"/>
      <c r="O31" s="76"/>
      <c r="P31" s="76"/>
      <c r="Q31" s="77"/>
      <c r="R31" s="76"/>
      <c r="S31" s="78"/>
      <c r="T31" s="79"/>
      <c r="U31" s="80"/>
      <c r="V31" s="76"/>
      <c r="W31" s="76"/>
      <c r="X31" s="76"/>
      <c r="Y31" s="76"/>
      <c r="Z31" s="76"/>
      <c r="AA31" s="77"/>
      <c r="AB31" s="76"/>
      <c r="AC31" s="78"/>
      <c r="AD31" s="79"/>
      <c r="AE31" s="80"/>
      <c r="AF31" s="76"/>
      <c r="AG31" s="76"/>
      <c r="AH31" s="76"/>
      <c r="AI31" s="76"/>
      <c r="AJ31" s="76"/>
      <c r="AK31" s="77"/>
      <c r="AL31" s="76"/>
      <c r="AM31" s="78"/>
      <c r="AN31" s="79"/>
      <c r="AO31" s="61"/>
      <c r="AP31" s="62"/>
      <c r="AQ31" s="66"/>
      <c r="AR31" s="67"/>
      <c r="AS31" s="66"/>
      <c r="AT31" s="68"/>
    </row>
    <row r="32" spans="1:50" s="60" customFormat="1" ht="13.8" outlineLevel="1" x14ac:dyDescent="0.3">
      <c r="B32" s="98" t="s">
        <v>94</v>
      </c>
      <c r="C32" s="211" t="s">
        <v>95</v>
      </c>
      <c r="D32" s="212"/>
      <c r="E32" s="212"/>
      <c r="F32" s="212"/>
      <c r="G32" s="213"/>
      <c r="H32" s="99"/>
      <c r="I32" s="99"/>
      <c r="J32" s="99"/>
      <c r="K32" s="80"/>
      <c r="L32" s="76"/>
      <c r="M32" s="76"/>
      <c r="N32" s="76"/>
      <c r="O32" s="76"/>
      <c r="P32" s="76"/>
      <c r="Q32" s="77"/>
      <c r="R32" s="76"/>
      <c r="S32" s="78"/>
      <c r="T32" s="79"/>
      <c r="U32" s="80"/>
      <c r="V32" s="76"/>
      <c r="W32" s="76"/>
      <c r="X32" s="76"/>
      <c r="Y32" s="76"/>
      <c r="Z32" s="76"/>
      <c r="AA32" s="77"/>
      <c r="AB32" s="76"/>
      <c r="AC32" s="78"/>
      <c r="AD32" s="79"/>
      <c r="AE32" s="80"/>
      <c r="AF32" s="76"/>
      <c r="AG32" s="76"/>
      <c r="AH32" s="76"/>
      <c r="AI32" s="76"/>
      <c r="AJ32" s="76"/>
      <c r="AK32" s="77"/>
      <c r="AL32" s="76"/>
      <c r="AM32" s="78"/>
      <c r="AN32" s="79"/>
      <c r="AO32" s="61"/>
      <c r="AP32" s="62"/>
      <c r="AQ32" s="69"/>
      <c r="AR32" s="67"/>
      <c r="AS32" s="69"/>
      <c r="AT32" s="68"/>
    </row>
    <row r="33" spans="2:46" s="60" customFormat="1" ht="13.8" outlineLevel="1" x14ac:dyDescent="0.3">
      <c r="B33" s="98" t="s">
        <v>96</v>
      </c>
      <c r="C33" s="211" t="s">
        <v>97</v>
      </c>
      <c r="D33" s="212"/>
      <c r="E33" s="212"/>
      <c r="F33" s="212"/>
      <c r="G33" s="213"/>
      <c r="H33" s="99"/>
      <c r="I33" s="99"/>
      <c r="J33" s="99"/>
      <c r="K33" s="234">
        <f>SUM(K34:K39)</f>
        <v>0</v>
      </c>
      <c r="L33" s="234">
        <f t="shared" ref="L33:AN33" si="1">SUM(L34:L39)</f>
        <v>0</v>
      </c>
      <c r="M33" s="234">
        <f t="shared" si="1"/>
        <v>0</v>
      </c>
      <c r="N33" s="234">
        <f t="shared" si="1"/>
        <v>0</v>
      </c>
      <c r="O33" s="234">
        <f t="shared" si="1"/>
        <v>0</v>
      </c>
      <c r="P33" s="234">
        <f t="shared" si="1"/>
        <v>0</v>
      </c>
      <c r="Q33" s="234">
        <f t="shared" si="1"/>
        <v>0</v>
      </c>
      <c r="R33" s="234">
        <f t="shared" si="1"/>
        <v>0</v>
      </c>
      <c r="S33" s="234">
        <f t="shared" si="1"/>
        <v>0</v>
      </c>
      <c r="T33" s="234">
        <f t="shared" si="1"/>
        <v>0</v>
      </c>
      <c r="U33" s="234">
        <f t="shared" si="1"/>
        <v>0</v>
      </c>
      <c r="V33" s="234">
        <f t="shared" si="1"/>
        <v>0</v>
      </c>
      <c r="W33" s="234">
        <f t="shared" si="1"/>
        <v>0</v>
      </c>
      <c r="X33" s="234">
        <f t="shared" si="1"/>
        <v>0</v>
      </c>
      <c r="Y33" s="234">
        <f t="shared" si="1"/>
        <v>0</v>
      </c>
      <c r="Z33" s="234">
        <f t="shared" si="1"/>
        <v>0</v>
      </c>
      <c r="AA33" s="234">
        <f t="shared" si="1"/>
        <v>0</v>
      </c>
      <c r="AB33" s="234">
        <f t="shared" si="1"/>
        <v>0</v>
      </c>
      <c r="AC33" s="234">
        <f t="shared" si="1"/>
        <v>0</v>
      </c>
      <c r="AD33" s="234">
        <f t="shared" si="1"/>
        <v>0</v>
      </c>
      <c r="AE33" s="234">
        <f t="shared" si="1"/>
        <v>0</v>
      </c>
      <c r="AF33" s="234">
        <f t="shared" si="1"/>
        <v>0</v>
      </c>
      <c r="AG33" s="234">
        <f t="shared" si="1"/>
        <v>0</v>
      </c>
      <c r="AH33" s="234">
        <f t="shared" si="1"/>
        <v>0</v>
      </c>
      <c r="AI33" s="234">
        <f t="shared" si="1"/>
        <v>0</v>
      </c>
      <c r="AJ33" s="234">
        <f t="shared" si="1"/>
        <v>0</v>
      </c>
      <c r="AK33" s="234">
        <f t="shared" si="1"/>
        <v>0</v>
      </c>
      <c r="AL33" s="234">
        <f t="shared" si="1"/>
        <v>0</v>
      </c>
      <c r="AM33" s="234">
        <f t="shared" si="1"/>
        <v>0</v>
      </c>
      <c r="AN33" s="234">
        <f t="shared" si="1"/>
        <v>0</v>
      </c>
      <c r="AO33" s="70"/>
      <c r="AP33" s="62"/>
      <c r="AQ33" s="69"/>
      <c r="AR33" s="67"/>
      <c r="AS33" s="69"/>
      <c r="AT33" s="68"/>
    </row>
    <row r="34" spans="2:46" s="60" customFormat="1" ht="13.8" outlineLevel="1" x14ac:dyDescent="0.3">
      <c r="B34" s="71"/>
      <c r="C34" s="72" t="s">
        <v>98</v>
      </c>
      <c r="D34" s="235"/>
      <c r="E34" s="235"/>
      <c r="F34" s="235"/>
      <c r="G34" s="236"/>
      <c r="H34" s="73">
        <v>20</v>
      </c>
      <c r="I34" s="74">
        <v>39064</v>
      </c>
      <c r="J34" s="93">
        <v>3</v>
      </c>
      <c r="K34" s="75"/>
      <c r="L34" s="76"/>
      <c r="M34" s="76"/>
      <c r="N34" s="76"/>
      <c r="O34" s="76"/>
      <c r="P34" s="76"/>
      <c r="Q34" s="77"/>
      <c r="R34" s="76"/>
      <c r="S34" s="78"/>
      <c r="T34" s="79"/>
      <c r="U34" s="80"/>
      <c r="V34" s="76"/>
      <c r="W34" s="76"/>
      <c r="X34" s="76"/>
      <c r="Y34" s="76"/>
      <c r="Z34" s="76"/>
      <c r="AA34" s="77"/>
      <c r="AB34" s="76"/>
      <c r="AC34" s="78"/>
      <c r="AD34" s="79"/>
      <c r="AE34" s="80"/>
      <c r="AF34" s="80"/>
      <c r="AG34" s="76"/>
      <c r="AH34" s="76"/>
      <c r="AI34" s="76"/>
      <c r="AJ34" s="76"/>
      <c r="AK34" s="77"/>
      <c r="AL34" s="76"/>
      <c r="AM34" s="78"/>
      <c r="AN34" s="79"/>
      <c r="AO34" s="81"/>
      <c r="AP34" s="62"/>
      <c r="AQ34" s="69"/>
      <c r="AR34" s="67"/>
      <c r="AS34" s="69"/>
      <c r="AT34" s="68"/>
    </row>
    <row r="35" spans="2:46" s="60" customFormat="1" ht="13.8" outlineLevel="1" x14ac:dyDescent="0.3">
      <c r="B35" s="71"/>
      <c r="C35" s="72" t="s">
        <v>99</v>
      </c>
      <c r="D35" s="235"/>
      <c r="E35" s="235"/>
      <c r="F35" s="235"/>
      <c r="G35" s="236"/>
      <c r="H35" s="73">
        <v>66</v>
      </c>
      <c r="I35" s="74">
        <v>40693</v>
      </c>
      <c r="J35" s="93">
        <v>3</v>
      </c>
      <c r="K35" s="75"/>
      <c r="L35" s="76"/>
      <c r="M35" s="76"/>
      <c r="N35" s="76"/>
      <c r="O35" s="76"/>
      <c r="P35" s="76"/>
      <c r="Q35" s="77"/>
      <c r="R35" s="76"/>
      <c r="S35" s="78"/>
      <c r="T35" s="79"/>
      <c r="U35" s="80"/>
      <c r="V35" s="76"/>
      <c r="W35" s="76"/>
      <c r="X35" s="76"/>
      <c r="Y35" s="76"/>
      <c r="Z35" s="76"/>
      <c r="AA35" s="77"/>
      <c r="AB35" s="76"/>
      <c r="AC35" s="78"/>
      <c r="AD35" s="79"/>
      <c r="AE35" s="80"/>
      <c r="AF35" s="80"/>
      <c r="AG35" s="76"/>
      <c r="AH35" s="76"/>
      <c r="AI35" s="76"/>
      <c r="AJ35" s="76"/>
      <c r="AK35" s="77"/>
      <c r="AL35" s="76"/>
      <c r="AM35" s="78"/>
      <c r="AN35" s="79"/>
      <c r="AO35" s="81"/>
      <c r="AP35" s="62"/>
      <c r="AQ35" s="69"/>
      <c r="AR35" s="67"/>
      <c r="AS35" s="69"/>
      <c r="AT35" s="68"/>
    </row>
    <row r="36" spans="2:46" s="60" customFormat="1" ht="13.8" outlineLevel="1" x14ac:dyDescent="0.3">
      <c r="B36" s="71"/>
      <c r="C36" s="82" t="s">
        <v>100</v>
      </c>
      <c r="D36" s="235"/>
      <c r="E36" s="235"/>
      <c r="F36" s="235"/>
      <c r="G36" s="236"/>
      <c r="H36" s="73">
        <v>112</v>
      </c>
      <c r="I36" s="83" t="s">
        <v>101</v>
      </c>
      <c r="J36" s="93">
        <v>3</v>
      </c>
      <c r="K36" s="75"/>
      <c r="L36" s="76"/>
      <c r="M36" s="76"/>
      <c r="N36" s="76"/>
      <c r="O36" s="76"/>
      <c r="P36" s="76"/>
      <c r="Q36" s="77"/>
      <c r="R36" s="76"/>
      <c r="S36" s="78"/>
      <c r="T36" s="79"/>
      <c r="U36" s="80"/>
      <c r="V36" s="76"/>
      <c r="W36" s="76"/>
      <c r="X36" s="76"/>
      <c r="Y36" s="76"/>
      <c r="Z36" s="76"/>
      <c r="AA36" s="77"/>
      <c r="AB36" s="76"/>
      <c r="AC36" s="78"/>
      <c r="AD36" s="79"/>
      <c r="AE36" s="80"/>
      <c r="AF36" s="80"/>
      <c r="AG36" s="76"/>
      <c r="AH36" s="76"/>
      <c r="AI36" s="76"/>
      <c r="AJ36" s="76"/>
      <c r="AK36" s="77"/>
      <c r="AL36" s="76"/>
      <c r="AM36" s="78"/>
      <c r="AN36" s="79"/>
      <c r="AO36" s="81"/>
      <c r="AP36" s="62"/>
      <c r="AQ36" s="69"/>
      <c r="AR36" s="67"/>
      <c r="AS36" s="69"/>
      <c r="AT36" s="68"/>
    </row>
    <row r="37" spans="2:46" s="60" customFormat="1" ht="13.8" outlineLevel="1" x14ac:dyDescent="0.3">
      <c r="B37" s="71"/>
      <c r="C37" s="82" t="s">
        <v>102</v>
      </c>
      <c r="D37" s="235"/>
      <c r="E37" s="235"/>
      <c r="F37" s="235"/>
      <c r="G37" s="236"/>
      <c r="H37" s="73">
        <v>113</v>
      </c>
      <c r="I37" s="83" t="s">
        <v>103</v>
      </c>
      <c r="J37" s="93">
        <v>3</v>
      </c>
      <c r="K37" s="75"/>
      <c r="L37" s="76"/>
      <c r="M37" s="76"/>
      <c r="N37" s="76"/>
      <c r="O37" s="76"/>
      <c r="P37" s="76"/>
      <c r="Q37" s="77"/>
      <c r="R37" s="76"/>
      <c r="S37" s="78"/>
      <c r="T37" s="79"/>
      <c r="U37" s="80"/>
      <c r="V37" s="76"/>
      <c r="W37" s="76"/>
      <c r="X37" s="76"/>
      <c r="Y37" s="76"/>
      <c r="Z37" s="76"/>
      <c r="AA37" s="77"/>
      <c r="AB37" s="76"/>
      <c r="AC37" s="78"/>
      <c r="AD37" s="79"/>
      <c r="AE37" s="80"/>
      <c r="AF37" s="80"/>
      <c r="AG37" s="76"/>
      <c r="AH37" s="76"/>
      <c r="AI37" s="76"/>
      <c r="AJ37" s="76"/>
      <c r="AK37" s="77"/>
      <c r="AL37" s="76"/>
      <c r="AM37" s="78"/>
      <c r="AN37" s="79"/>
      <c r="AO37" s="81"/>
      <c r="AP37" s="62"/>
      <c r="AQ37" s="69"/>
      <c r="AR37" s="67"/>
      <c r="AS37" s="69"/>
      <c r="AT37" s="68"/>
    </row>
    <row r="38" spans="2:46" s="60" customFormat="1" ht="13.8" outlineLevel="1" x14ac:dyDescent="0.3">
      <c r="B38" s="71"/>
      <c r="C38" s="82" t="s">
        <v>104</v>
      </c>
      <c r="D38" s="237"/>
      <c r="E38" s="237"/>
      <c r="F38" s="237"/>
      <c r="G38" s="238"/>
      <c r="H38" s="73">
        <v>118</v>
      </c>
      <c r="I38" s="83" t="s">
        <v>105</v>
      </c>
      <c r="J38" s="93">
        <v>3</v>
      </c>
      <c r="K38" s="75"/>
      <c r="L38" s="76"/>
      <c r="M38" s="76"/>
      <c r="N38" s="76"/>
      <c r="O38" s="76"/>
      <c r="P38" s="76"/>
      <c r="Q38" s="77"/>
      <c r="R38" s="76"/>
      <c r="S38" s="78"/>
      <c r="T38" s="79"/>
      <c r="U38" s="80"/>
      <c r="V38" s="76"/>
      <c r="W38" s="76"/>
      <c r="X38" s="76"/>
      <c r="Y38" s="76"/>
      <c r="Z38" s="76"/>
      <c r="AA38" s="77"/>
      <c r="AB38" s="76"/>
      <c r="AC38" s="78"/>
      <c r="AD38" s="79"/>
      <c r="AE38" s="80"/>
      <c r="AF38" s="80"/>
      <c r="AG38" s="76"/>
      <c r="AH38" s="76"/>
      <c r="AI38" s="76"/>
      <c r="AJ38" s="76"/>
      <c r="AK38" s="77"/>
      <c r="AL38" s="76"/>
      <c r="AM38" s="78"/>
      <c r="AN38" s="79"/>
      <c r="AO38" s="81"/>
      <c r="AP38" s="62"/>
      <c r="AQ38" s="69"/>
      <c r="AR38" s="67"/>
      <c r="AS38" s="69"/>
      <c r="AT38" s="68"/>
    </row>
    <row r="39" spans="2:46" s="60" customFormat="1" ht="13.8" outlineLevel="1" x14ac:dyDescent="0.3">
      <c r="B39" s="71"/>
      <c r="C39" s="82" t="s">
        <v>106</v>
      </c>
      <c r="D39" s="237"/>
      <c r="E39" s="237"/>
      <c r="F39" s="237"/>
      <c r="G39" s="238"/>
      <c r="H39" s="73">
        <v>140</v>
      </c>
      <c r="I39" s="83">
        <v>42031</v>
      </c>
      <c r="J39" s="93">
        <v>3</v>
      </c>
      <c r="K39" s="75"/>
      <c r="L39" s="76"/>
      <c r="M39" s="76"/>
      <c r="N39" s="76"/>
      <c r="O39" s="76"/>
      <c r="P39" s="76"/>
      <c r="Q39" s="77"/>
      <c r="R39" s="76"/>
      <c r="S39" s="78"/>
      <c r="T39" s="79"/>
      <c r="U39" s="80"/>
      <c r="V39" s="76"/>
      <c r="W39" s="76"/>
      <c r="X39" s="76"/>
      <c r="Y39" s="76"/>
      <c r="Z39" s="76"/>
      <c r="AA39" s="77"/>
      <c r="AB39" s="76"/>
      <c r="AC39" s="78"/>
      <c r="AD39" s="79"/>
      <c r="AE39" s="80"/>
      <c r="AF39" s="80"/>
      <c r="AG39" s="76"/>
      <c r="AH39" s="76"/>
      <c r="AI39" s="76"/>
      <c r="AJ39" s="76"/>
      <c r="AK39" s="77"/>
      <c r="AL39" s="76"/>
      <c r="AM39" s="78"/>
      <c r="AN39" s="79"/>
      <c r="AO39" s="81"/>
      <c r="AP39" s="62"/>
      <c r="AQ39" s="69"/>
      <c r="AR39" s="67"/>
      <c r="AS39" s="69"/>
      <c r="AT39" s="68"/>
    </row>
    <row r="40" spans="2:46" s="60" customFormat="1" outlineLevel="1" thickBot="1" x14ac:dyDescent="0.35">
      <c r="B40" s="98" t="s">
        <v>107</v>
      </c>
      <c r="C40" s="211" t="s">
        <v>108</v>
      </c>
      <c r="D40" s="212"/>
      <c r="E40" s="212"/>
      <c r="F40" s="212"/>
      <c r="G40" s="213"/>
      <c r="H40" s="99"/>
      <c r="I40" s="99"/>
      <c r="J40" s="99"/>
      <c r="K40" s="80"/>
      <c r="L40" s="76"/>
      <c r="M40" s="76"/>
      <c r="N40" s="76"/>
      <c r="O40" s="76"/>
      <c r="P40" s="76"/>
      <c r="Q40" s="77"/>
      <c r="R40" s="76"/>
      <c r="S40" s="78"/>
      <c r="T40" s="79"/>
      <c r="U40" s="80"/>
      <c r="V40" s="76"/>
      <c r="W40" s="76"/>
      <c r="X40" s="76"/>
      <c r="Y40" s="76"/>
      <c r="Z40" s="76"/>
      <c r="AA40" s="77"/>
      <c r="AB40" s="76"/>
      <c r="AC40" s="78"/>
      <c r="AD40" s="79"/>
      <c r="AE40" s="80"/>
      <c r="AF40" s="76"/>
      <c r="AG40" s="76"/>
      <c r="AH40" s="76"/>
      <c r="AI40" s="76"/>
      <c r="AJ40" s="76"/>
      <c r="AK40" s="77"/>
      <c r="AL40" s="76"/>
      <c r="AM40" s="78"/>
      <c r="AN40" s="79"/>
      <c r="AO40" s="61"/>
      <c r="AP40" s="62"/>
      <c r="AQ40" s="69"/>
      <c r="AR40" s="67"/>
      <c r="AS40" s="69"/>
      <c r="AT40" s="68"/>
    </row>
    <row r="41" spans="2:46" s="60" customFormat="1" ht="13.5" customHeight="1" thickBot="1" x14ac:dyDescent="0.35">
      <c r="B41" s="239" t="s">
        <v>109</v>
      </c>
      <c r="C41" s="240" t="s">
        <v>110</v>
      </c>
      <c r="D41" s="241"/>
      <c r="E41" s="241"/>
      <c r="F41" s="241"/>
      <c r="G41" s="242"/>
      <c r="H41" s="243"/>
      <c r="I41" s="243"/>
      <c r="J41" s="243"/>
      <c r="K41" s="244">
        <f t="shared" ref="K41:AN41" si="2">SUM(K42+K69+K99+K141+K151)</f>
        <v>1630900.9800000002</v>
      </c>
      <c r="L41" s="244">
        <f t="shared" si="2"/>
        <v>0</v>
      </c>
      <c r="M41" s="244">
        <f t="shared" si="2"/>
        <v>0</v>
      </c>
      <c r="N41" s="244">
        <f t="shared" si="2"/>
        <v>0</v>
      </c>
      <c r="O41" s="244">
        <f t="shared" si="2"/>
        <v>1630900.9800000002</v>
      </c>
      <c r="P41" s="244">
        <f t="shared" si="2"/>
        <v>0</v>
      </c>
      <c r="Q41" s="244">
        <f t="shared" si="2"/>
        <v>0</v>
      </c>
      <c r="R41" s="244">
        <f t="shared" si="2"/>
        <v>1630900.9800000002</v>
      </c>
      <c r="S41" s="244">
        <f t="shared" si="2"/>
        <v>548532.26</v>
      </c>
      <c r="T41" s="244">
        <f t="shared" si="2"/>
        <v>1082368.7200000002</v>
      </c>
      <c r="U41" s="244">
        <f t="shared" si="2"/>
        <v>1630900.9800000002</v>
      </c>
      <c r="V41" s="244">
        <f>SUM(V42+V69+V99+V141+V151)</f>
        <v>0</v>
      </c>
      <c r="W41" s="244">
        <f t="shared" si="2"/>
        <v>0</v>
      </c>
      <c r="X41" s="244">
        <f t="shared" si="2"/>
        <v>0</v>
      </c>
      <c r="Y41" s="244">
        <f t="shared" si="2"/>
        <v>1630900.9800000002</v>
      </c>
      <c r="Z41" s="244">
        <f t="shared" si="2"/>
        <v>0</v>
      </c>
      <c r="AA41" s="244">
        <f t="shared" si="2"/>
        <v>0</v>
      </c>
      <c r="AB41" s="244">
        <f t="shared" si="2"/>
        <v>1630900.9800000002</v>
      </c>
      <c r="AC41" s="244">
        <f t="shared" si="2"/>
        <v>92927.340000000026</v>
      </c>
      <c r="AD41" s="244">
        <f t="shared" si="2"/>
        <v>1537973.64</v>
      </c>
      <c r="AE41" s="244">
        <f t="shared" si="2"/>
        <v>1630900.9800000002</v>
      </c>
      <c r="AF41" s="244">
        <f t="shared" si="2"/>
        <v>0</v>
      </c>
      <c r="AG41" s="244">
        <f t="shared" si="2"/>
        <v>0</v>
      </c>
      <c r="AH41" s="244">
        <f t="shared" si="2"/>
        <v>0</v>
      </c>
      <c r="AI41" s="244">
        <f t="shared" si="2"/>
        <v>1630900.9800000002</v>
      </c>
      <c r="AJ41" s="244">
        <f t="shared" si="2"/>
        <v>0</v>
      </c>
      <c r="AK41" s="244">
        <f t="shared" si="2"/>
        <v>0</v>
      </c>
      <c r="AL41" s="244">
        <f t="shared" si="2"/>
        <v>1630900.9800000002</v>
      </c>
      <c r="AM41" s="244">
        <f t="shared" si="2"/>
        <v>641459.60000000009</v>
      </c>
      <c r="AN41" s="244">
        <f t="shared" si="2"/>
        <v>989441.38</v>
      </c>
      <c r="AO41" s="61"/>
      <c r="AP41" s="62"/>
      <c r="AQ41" s="84"/>
      <c r="AR41" s="85"/>
      <c r="AS41" s="84"/>
      <c r="AT41" s="86"/>
    </row>
    <row r="42" spans="2:46" s="60" customFormat="1" ht="12.75" customHeight="1" x14ac:dyDescent="0.3">
      <c r="B42" s="224" t="s">
        <v>111</v>
      </c>
      <c r="C42" s="202" t="s">
        <v>112</v>
      </c>
      <c r="D42" s="203"/>
      <c r="E42" s="203"/>
      <c r="F42" s="203"/>
      <c r="G42" s="204"/>
      <c r="H42" s="228"/>
      <c r="I42" s="228"/>
      <c r="J42" s="228"/>
      <c r="K42" s="245">
        <f>SUM(K43+K44+K45+K47+K48+K49+K51+K62+K63+K64+K67)</f>
        <v>408484.55000000005</v>
      </c>
      <c r="L42" s="245">
        <f t="shared" ref="L42:AN42" si="3">SUM(L43+L44+L45+L47+L48+L49+L51+L62+L63+L64+L67)</f>
        <v>0</v>
      </c>
      <c r="M42" s="245">
        <f t="shared" si="3"/>
        <v>0</v>
      </c>
      <c r="N42" s="245">
        <f t="shared" si="3"/>
        <v>0</v>
      </c>
      <c r="O42" s="245">
        <f t="shared" si="3"/>
        <v>408484.55000000005</v>
      </c>
      <c r="P42" s="245">
        <f t="shared" si="3"/>
        <v>0</v>
      </c>
      <c r="Q42" s="245">
        <f t="shared" si="3"/>
        <v>0</v>
      </c>
      <c r="R42" s="245">
        <f t="shared" si="3"/>
        <v>408484.55000000005</v>
      </c>
      <c r="S42" s="245">
        <f t="shared" si="3"/>
        <v>96604.98</v>
      </c>
      <c r="T42" s="245">
        <f t="shared" si="3"/>
        <v>311879.57000000007</v>
      </c>
      <c r="U42" s="245">
        <f t="shared" si="3"/>
        <v>408484.55000000005</v>
      </c>
      <c r="V42" s="245">
        <f t="shared" si="3"/>
        <v>0</v>
      </c>
      <c r="W42" s="245">
        <f t="shared" si="3"/>
        <v>0</v>
      </c>
      <c r="X42" s="245">
        <f t="shared" si="3"/>
        <v>0</v>
      </c>
      <c r="Y42" s="245">
        <f t="shared" si="3"/>
        <v>408484.55000000005</v>
      </c>
      <c r="Z42" s="245">
        <f t="shared" si="3"/>
        <v>0</v>
      </c>
      <c r="AA42" s="245">
        <f t="shared" si="3"/>
        <v>0</v>
      </c>
      <c r="AB42" s="245">
        <f t="shared" si="3"/>
        <v>408484.55000000005</v>
      </c>
      <c r="AC42" s="245">
        <f t="shared" si="3"/>
        <v>16175.52</v>
      </c>
      <c r="AD42" s="245">
        <f t="shared" si="3"/>
        <v>392309.03</v>
      </c>
      <c r="AE42" s="245">
        <f t="shared" si="3"/>
        <v>408484.55000000005</v>
      </c>
      <c r="AF42" s="245">
        <f t="shared" si="3"/>
        <v>0</v>
      </c>
      <c r="AG42" s="245">
        <f t="shared" si="3"/>
        <v>0</v>
      </c>
      <c r="AH42" s="245">
        <f t="shared" si="3"/>
        <v>0</v>
      </c>
      <c r="AI42" s="245">
        <f t="shared" si="3"/>
        <v>408484.55000000005</v>
      </c>
      <c r="AJ42" s="245">
        <f t="shared" si="3"/>
        <v>0</v>
      </c>
      <c r="AK42" s="245">
        <f t="shared" si="3"/>
        <v>0</v>
      </c>
      <c r="AL42" s="245">
        <f t="shared" si="3"/>
        <v>408484.55000000005</v>
      </c>
      <c r="AM42" s="245">
        <f t="shared" si="3"/>
        <v>112780.5</v>
      </c>
      <c r="AN42" s="245">
        <f t="shared" si="3"/>
        <v>295704.05000000005</v>
      </c>
      <c r="AO42" s="70"/>
      <c r="AP42" s="62"/>
      <c r="AQ42" s="87"/>
      <c r="AR42" s="88"/>
      <c r="AS42" s="87"/>
      <c r="AT42" s="89"/>
    </row>
    <row r="43" spans="2:46" s="60" customFormat="1" ht="24.75" customHeight="1" outlineLevel="1" x14ac:dyDescent="0.3">
      <c r="B43" s="98"/>
      <c r="C43" s="246" t="s">
        <v>113</v>
      </c>
      <c r="D43" s="247"/>
      <c r="E43" s="247"/>
      <c r="F43" s="247"/>
      <c r="G43" s="248"/>
      <c r="H43" s="99"/>
      <c r="I43" s="99"/>
      <c r="J43" s="99"/>
      <c r="K43" s="234"/>
      <c r="L43" s="76"/>
      <c r="M43" s="76"/>
      <c r="N43" s="76"/>
      <c r="O43" s="76"/>
      <c r="P43" s="76"/>
      <c r="Q43" s="77"/>
      <c r="R43" s="76"/>
      <c r="S43" s="78"/>
      <c r="T43" s="79"/>
      <c r="U43" s="80"/>
      <c r="V43" s="76"/>
      <c r="W43" s="76"/>
      <c r="X43" s="76"/>
      <c r="Y43" s="76"/>
      <c r="Z43" s="76"/>
      <c r="AA43" s="77"/>
      <c r="AB43" s="76"/>
      <c r="AC43" s="78"/>
      <c r="AD43" s="79"/>
      <c r="AE43" s="80"/>
      <c r="AF43" s="76"/>
      <c r="AG43" s="76"/>
      <c r="AH43" s="76"/>
      <c r="AI43" s="76"/>
      <c r="AJ43" s="76"/>
      <c r="AK43" s="77"/>
      <c r="AL43" s="76"/>
      <c r="AM43" s="78"/>
      <c r="AN43" s="79"/>
      <c r="AO43" s="61"/>
      <c r="AP43" s="62"/>
      <c r="AQ43" s="69"/>
      <c r="AR43" s="67"/>
      <c r="AS43" s="69"/>
      <c r="AT43" s="68"/>
    </row>
    <row r="44" spans="2:46" s="60" customFormat="1" ht="23.25" customHeight="1" outlineLevel="1" x14ac:dyDescent="0.3">
      <c r="B44" s="98"/>
      <c r="C44" s="246" t="s">
        <v>114</v>
      </c>
      <c r="D44" s="247"/>
      <c r="E44" s="247"/>
      <c r="F44" s="247"/>
      <c r="G44" s="248"/>
      <c r="H44" s="99"/>
      <c r="I44" s="99"/>
      <c r="J44" s="99"/>
      <c r="K44" s="234"/>
      <c r="L44" s="76"/>
      <c r="M44" s="76"/>
      <c r="N44" s="76"/>
      <c r="O44" s="76"/>
      <c r="P44" s="76"/>
      <c r="Q44" s="77"/>
      <c r="R44" s="76"/>
      <c r="S44" s="78"/>
      <c r="T44" s="79"/>
      <c r="U44" s="80"/>
      <c r="V44" s="76"/>
      <c r="W44" s="76"/>
      <c r="X44" s="76"/>
      <c r="Y44" s="76"/>
      <c r="Z44" s="76"/>
      <c r="AA44" s="77"/>
      <c r="AB44" s="76"/>
      <c r="AC44" s="78"/>
      <c r="AD44" s="79"/>
      <c r="AE44" s="80"/>
      <c r="AF44" s="76"/>
      <c r="AG44" s="76"/>
      <c r="AH44" s="76"/>
      <c r="AI44" s="76"/>
      <c r="AJ44" s="76"/>
      <c r="AK44" s="77"/>
      <c r="AL44" s="76"/>
      <c r="AM44" s="78"/>
      <c r="AN44" s="79"/>
      <c r="AO44" s="61"/>
      <c r="AP44" s="62"/>
      <c r="AQ44" s="69"/>
      <c r="AR44" s="67"/>
      <c r="AS44" s="69"/>
      <c r="AT44" s="68"/>
    </row>
    <row r="45" spans="2:46" s="60" customFormat="1" ht="26.25" customHeight="1" outlineLevel="1" x14ac:dyDescent="0.3">
      <c r="B45" s="98"/>
      <c r="C45" s="246" t="s">
        <v>115</v>
      </c>
      <c r="D45" s="247"/>
      <c r="E45" s="247"/>
      <c r="F45" s="247"/>
      <c r="G45" s="248"/>
      <c r="H45" s="99"/>
      <c r="I45" s="99"/>
      <c r="J45" s="99"/>
      <c r="K45" s="234">
        <f>SUM(K46)</f>
        <v>0</v>
      </c>
      <c r="L45" s="234">
        <f t="shared" ref="L45:AN45" si="4">SUM(L46)</f>
        <v>0</v>
      </c>
      <c r="M45" s="234">
        <f t="shared" si="4"/>
        <v>0</v>
      </c>
      <c r="N45" s="234">
        <f t="shared" si="4"/>
        <v>0</v>
      </c>
      <c r="O45" s="234">
        <f t="shared" si="4"/>
        <v>0</v>
      </c>
      <c r="P45" s="234">
        <f t="shared" si="4"/>
        <v>0</v>
      </c>
      <c r="Q45" s="234">
        <f t="shared" si="4"/>
        <v>0</v>
      </c>
      <c r="R45" s="234">
        <f t="shared" si="4"/>
        <v>0</v>
      </c>
      <c r="S45" s="234">
        <f t="shared" si="4"/>
        <v>0</v>
      </c>
      <c r="T45" s="234">
        <f t="shared" si="4"/>
        <v>0</v>
      </c>
      <c r="U45" s="234">
        <f t="shared" si="4"/>
        <v>0</v>
      </c>
      <c r="V45" s="234">
        <f t="shared" si="4"/>
        <v>0</v>
      </c>
      <c r="W45" s="234">
        <f t="shared" si="4"/>
        <v>0</v>
      </c>
      <c r="X45" s="234">
        <f t="shared" si="4"/>
        <v>0</v>
      </c>
      <c r="Y45" s="234">
        <f t="shared" si="4"/>
        <v>0</v>
      </c>
      <c r="Z45" s="234">
        <f t="shared" si="4"/>
        <v>0</v>
      </c>
      <c r="AA45" s="234">
        <f t="shared" si="4"/>
        <v>0</v>
      </c>
      <c r="AB45" s="234">
        <f t="shared" si="4"/>
        <v>0</v>
      </c>
      <c r="AC45" s="234">
        <f t="shared" si="4"/>
        <v>0</v>
      </c>
      <c r="AD45" s="234">
        <f t="shared" si="4"/>
        <v>0</v>
      </c>
      <c r="AE45" s="234">
        <f t="shared" si="4"/>
        <v>0</v>
      </c>
      <c r="AF45" s="234">
        <f t="shared" si="4"/>
        <v>0</v>
      </c>
      <c r="AG45" s="234">
        <f t="shared" si="4"/>
        <v>0</v>
      </c>
      <c r="AH45" s="234">
        <f t="shared" si="4"/>
        <v>0</v>
      </c>
      <c r="AI45" s="234">
        <f t="shared" si="4"/>
        <v>0</v>
      </c>
      <c r="AJ45" s="234">
        <f t="shared" si="4"/>
        <v>0</v>
      </c>
      <c r="AK45" s="234">
        <f t="shared" si="4"/>
        <v>0</v>
      </c>
      <c r="AL45" s="234">
        <f t="shared" si="4"/>
        <v>0</v>
      </c>
      <c r="AM45" s="234">
        <f t="shared" si="4"/>
        <v>0</v>
      </c>
      <c r="AN45" s="234">
        <f t="shared" si="4"/>
        <v>0</v>
      </c>
      <c r="AO45" s="70"/>
      <c r="AP45" s="62"/>
      <c r="AQ45" s="69"/>
      <c r="AR45" s="67"/>
      <c r="AS45" s="69"/>
      <c r="AT45" s="68"/>
    </row>
    <row r="46" spans="2:46" s="60" customFormat="1" ht="12.75" customHeight="1" outlineLevel="1" x14ac:dyDescent="0.3">
      <c r="B46" s="98"/>
      <c r="C46" s="208" t="s">
        <v>116</v>
      </c>
      <c r="D46" s="209"/>
      <c r="E46" s="209"/>
      <c r="F46" s="209"/>
      <c r="G46" s="210"/>
      <c r="H46" s="90">
        <v>49</v>
      </c>
      <c r="I46" s="91">
        <v>39930</v>
      </c>
      <c r="J46" s="93">
        <v>15</v>
      </c>
      <c r="K46" s="75"/>
      <c r="L46" s="76"/>
      <c r="M46" s="76"/>
      <c r="N46" s="76"/>
      <c r="O46" s="76"/>
      <c r="P46" s="76"/>
      <c r="Q46" s="77"/>
      <c r="R46" s="76"/>
      <c r="S46" s="78"/>
      <c r="T46" s="79"/>
      <c r="U46" s="80"/>
      <c r="V46" s="76"/>
      <c r="W46" s="76"/>
      <c r="X46" s="76"/>
      <c r="Y46" s="76"/>
      <c r="Z46" s="76"/>
      <c r="AA46" s="77"/>
      <c r="AB46" s="76"/>
      <c r="AC46" s="78"/>
      <c r="AD46" s="79"/>
      <c r="AE46" s="80"/>
      <c r="AF46" s="80"/>
      <c r="AG46" s="76"/>
      <c r="AH46" s="76"/>
      <c r="AI46" s="76"/>
      <c r="AJ46" s="76"/>
      <c r="AK46" s="77"/>
      <c r="AL46" s="76"/>
      <c r="AM46" s="78"/>
      <c r="AN46" s="79"/>
      <c r="AO46" s="81"/>
      <c r="AP46" s="62"/>
      <c r="AQ46" s="69"/>
      <c r="AR46" s="67"/>
      <c r="AS46" s="69"/>
      <c r="AT46" s="68"/>
    </row>
    <row r="47" spans="2:46" s="60" customFormat="1" ht="26.25" customHeight="1" outlineLevel="1" x14ac:dyDescent="0.3">
      <c r="B47" s="224"/>
      <c r="C47" s="202" t="s">
        <v>117</v>
      </c>
      <c r="D47" s="203"/>
      <c r="E47" s="203"/>
      <c r="F47" s="203"/>
      <c r="G47" s="204"/>
      <c r="H47" s="99"/>
      <c r="I47" s="99"/>
      <c r="J47" s="99"/>
      <c r="K47" s="80"/>
      <c r="L47" s="76"/>
      <c r="M47" s="76"/>
      <c r="N47" s="76"/>
      <c r="O47" s="76"/>
      <c r="P47" s="76"/>
      <c r="Q47" s="77"/>
      <c r="R47" s="76"/>
      <c r="S47" s="78"/>
      <c r="T47" s="79"/>
      <c r="U47" s="80"/>
      <c r="V47" s="76"/>
      <c r="W47" s="76"/>
      <c r="X47" s="76"/>
      <c r="Y47" s="76"/>
      <c r="Z47" s="76"/>
      <c r="AA47" s="77"/>
      <c r="AB47" s="76"/>
      <c r="AC47" s="78"/>
      <c r="AD47" s="79"/>
      <c r="AE47" s="80"/>
      <c r="AF47" s="76"/>
      <c r="AG47" s="76"/>
      <c r="AH47" s="76"/>
      <c r="AI47" s="76"/>
      <c r="AJ47" s="76"/>
      <c r="AK47" s="77"/>
      <c r="AL47" s="76"/>
      <c r="AM47" s="78"/>
      <c r="AN47" s="79"/>
      <c r="AO47" s="61"/>
      <c r="AP47" s="62"/>
      <c r="AQ47" s="69"/>
      <c r="AR47" s="67"/>
      <c r="AS47" s="69"/>
      <c r="AT47" s="68"/>
    </row>
    <row r="48" spans="2:46" s="60" customFormat="1" ht="24" customHeight="1" outlineLevel="1" x14ac:dyDescent="0.3">
      <c r="B48" s="224"/>
      <c r="C48" s="202" t="s">
        <v>118</v>
      </c>
      <c r="D48" s="203"/>
      <c r="E48" s="203"/>
      <c r="F48" s="203"/>
      <c r="G48" s="204"/>
      <c r="H48" s="99"/>
      <c r="I48" s="99"/>
      <c r="J48" s="99"/>
      <c r="K48" s="80"/>
      <c r="L48" s="76"/>
      <c r="M48" s="76"/>
      <c r="N48" s="76"/>
      <c r="O48" s="76"/>
      <c r="P48" s="76"/>
      <c r="Q48" s="77"/>
      <c r="R48" s="76"/>
      <c r="S48" s="78"/>
      <c r="T48" s="79"/>
      <c r="U48" s="80"/>
      <c r="V48" s="76"/>
      <c r="W48" s="76"/>
      <c r="X48" s="76"/>
      <c r="Y48" s="76"/>
      <c r="Z48" s="76"/>
      <c r="AA48" s="77"/>
      <c r="AB48" s="76"/>
      <c r="AC48" s="78"/>
      <c r="AD48" s="79"/>
      <c r="AE48" s="80"/>
      <c r="AF48" s="76"/>
      <c r="AG48" s="76"/>
      <c r="AH48" s="76"/>
      <c r="AI48" s="76"/>
      <c r="AJ48" s="76"/>
      <c r="AK48" s="77"/>
      <c r="AL48" s="76"/>
      <c r="AM48" s="78"/>
      <c r="AN48" s="79"/>
      <c r="AO48" s="61"/>
      <c r="AP48" s="62"/>
      <c r="AQ48" s="69"/>
      <c r="AR48" s="67"/>
      <c r="AS48" s="69"/>
      <c r="AT48" s="68"/>
    </row>
    <row r="49" spans="2:46" s="60" customFormat="1" ht="24.75" customHeight="1" outlineLevel="1" x14ac:dyDescent="0.3">
      <c r="B49" s="224"/>
      <c r="C49" s="202" t="s">
        <v>119</v>
      </c>
      <c r="D49" s="203"/>
      <c r="E49" s="203"/>
      <c r="F49" s="203"/>
      <c r="G49" s="204"/>
      <c r="H49" s="99"/>
      <c r="I49" s="99"/>
      <c r="J49" s="99"/>
      <c r="K49" s="234">
        <f>SUM(K50)</f>
        <v>68182.33</v>
      </c>
      <c r="L49" s="234">
        <f t="shared" ref="L49:AN49" si="5">SUM(L50)</f>
        <v>0</v>
      </c>
      <c r="M49" s="234">
        <f t="shared" si="5"/>
        <v>0</v>
      </c>
      <c r="N49" s="234">
        <f t="shared" si="5"/>
        <v>0</v>
      </c>
      <c r="O49" s="234">
        <f t="shared" si="5"/>
        <v>68182.33</v>
      </c>
      <c r="P49" s="234">
        <f t="shared" si="5"/>
        <v>0</v>
      </c>
      <c r="Q49" s="234">
        <f t="shared" si="5"/>
        <v>0</v>
      </c>
      <c r="R49" s="234">
        <f t="shared" si="5"/>
        <v>68182.33</v>
      </c>
      <c r="S49" s="234">
        <f t="shared" si="5"/>
        <v>16818.07</v>
      </c>
      <c r="T49" s="234">
        <f t="shared" si="5"/>
        <v>51364.26</v>
      </c>
      <c r="U49" s="234">
        <f t="shared" si="5"/>
        <v>68182.33</v>
      </c>
      <c r="V49" s="234">
        <f t="shared" si="5"/>
        <v>0</v>
      </c>
      <c r="W49" s="234">
        <f t="shared" si="5"/>
        <v>0</v>
      </c>
      <c r="X49" s="234">
        <f t="shared" si="5"/>
        <v>0</v>
      </c>
      <c r="Y49" s="234">
        <f t="shared" si="5"/>
        <v>68182.33</v>
      </c>
      <c r="Z49" s="234">
        <f t="shared" si="5"/>
        <v>0</v>
      </c>
      <c r="AA49" s="234">
        <f t="shared" si="5"/>
        <v>0</v>
      </c>
      <c r="AB49" s="234">
        <f t="shared" si="5"/>
        <v>68182.33</v>
      </c>
      <c r="AC49" s="234">
        <f t="shared" si="5"/>
        <v>2727.24</v>
      </c>
      <c r="AD49" s="234">
        <f t="shared" si="5"/>
        <v>65455.090000000004</v>
      </c>
      <c r="AE49" s="234">
        <f t="shared" si="5"/>
        <v>68182.33</v>
      </c>
      <c r="AF49" s="234">
        <f t="shared" si="5"/>
        <v>0</v>
      </c>
      <c r="AG49" s="234">
        <f t="shared" si="5"/>
        <v>0</v>
      </c>
      <c r="AH49" s="234">
        <f t="shared" si="5"/>
        <v>0</v>
      </c>
      <c r="AI49" s="234">
        <f t="shared" si="5"/>
        <v>68182.33</v>
      </c>
      <c r="AJ49" s="234">
        <f t="shared" si="5"/>
        <v>0</v>
      </c>
      <c r="AK49" s="234">
        <f t="shared" si="5"/>
        <v>0</v>
      </c>
      <c r="AL49" s="234">
        <f t="shared" si="5"/>
        <v>68182.33</v>
      </c>
      <c r="AM49" s="234">
        <f t="shared" si="5"/>
        <v>19545.309999999998</v>
      </c>
      <c r="AN49" s="234">
        <f t="shared" si="5"/>
        <v>48637.020000000004</v>
      </c>
      <c r="AO49" s="70"/>
      <c r="AP49" s="62"/>
      <c r="AQ49" s="69"/>
      <c r="AR49" s="67"/>
      <c r="AS49" s="69"/>
      <c r="AT49" s="68"/>
    </row>
    <row r="50" spans="2:46" s="60" customFormat="1" ht="12.75" customHeight="1" outlineLevel="1" x14ac:dyDescent="0.3">
      <c r="B50" s="224"/>
      <c r="C50" s="205" t="s">
        <v>120</v>
      </c>
      <c r="D50" s="206"/>
      <c r="E50" s="206"/>
      <c r="F50" s="206"/>
      <c r="G50" s="207"/>
      <c r="H50" s="93">
        <v>102</v>
      </c>
      <c r="I50" s="92">
        <v>41183</v>
      </c>
      <c r="J50" s="93">
        <v>25</v>
      </c>
      <c r="K50" s="75">
        <f>+SUMIF('[1]PRIEDAS 4. AUDITUI'!$H$34:$H$191,'PRIEDAS 5. IVV IT (G)'!H50,'[1]PRIEDAS 4. AUDITUI'!$K$34:$K$191)</f>
        <v>68182.33</v>
      </c>
      <c r="L50" s="76"/>
      <c r="M50" s="76"/>
      <c r="N50" s="76"/>
      <c r="O50" s="76">
        <f>+K50-L50-M50-N50</f>
        <v>68182.33</v>
      </c>
      <c r="P50" s="76"/>
      <c r="Q50" s="77"/>
      <c r="R50" s="76">
        <f>+O50-P50-Q50</f>
        <v>68182.33</v>
      </c>
      <c r="S50" s="78">
        <f>+SUMIF('[1]PRIEDAS 4. AUDITUI'!$H$34:$H$191,'PRIEDAS 5. IVV IT (G)'!H50,'[1]PRIEDAS 4. AUDITUI'!$S$34:$S$191)</f>
        <v>16818.07</v>
      </c>
      <c r="T50" s="79">
        <f>+R50-S50</f>
        <v>51364.26</v>
      </c>
      <c r="U50" s="80">
        <f>+K50</f>
        <v>68182.33</v>
      </c>
      <c r="V50" s="76"/>
      <c r="W50" s="76"/>
      <c r="X50" s="76"/>
      <c r="Y50" s="76">
        <f>+U50-V50-W50-X50</f>
        <v>68182.33</v>
      </c>
      <c r="Z50" s="76"/>
      <c r="AA50" s="77"/>
      <c r="AB50" s="76">
        <f>+Y50-Z50-AA50</f>
        <v>68182.33</v>
      </c>
      <c r="AC50" s="78">
        <f>+SUMIF('[1]PRIEDAS 4. AUDITUI'!$H$34:$H$191,'PRIEDAS 5. IVV IT (G)'!H50,'[1]PRIEDAS 4. AUDITUI'!$AC$34:$AC$191)</f>
        <v>2727.24</v>
      </c>
      <c r="AD50" s="79">
        <f>+AB50-AC50</f>
        <v>65455.090000000004</v>
      </c>
      <c r="AE50" s="80">
        <f>+K50</f>
        <v>68182.33</v>
      </c>
      <c r="AF50" s="80">
        <f>+L50-V50</f>
        <v>0</v>
      </c>
      <c r="AG50" s="76"/>
      <c r="AH50" s="76"/>
      <c r="AI50" s="76">
        <f>+AE50-AF50-AG50-AH50</f>
        <v>68182.33</v>
      </c>
      <c r="AJ50" s="76"/>
      <c r="AK50" s="77"/>
      <c r="AL50" s="76">
        <f>+AI50-AJ50-AK50</f>
        <v>68182.33</v>
      </c>
      <c r="AM50" s="78">
        <f>+AC50+S50</f>
        <v>19545.309999999998</v>
      </c>
      <c r="AN50" s="79">
        <f>+AL50-AM50</f>
        <v>48637.020000000004</v>
      </c>
      <c r="AO50" s="81"/>
      <c r="AP50" s="62"/>
      <c r="AQ50" s="69"/>
      <c r="AR50" s="67"/>
      <c r="AS50" s="69"/>
      <c r="AT50" s="68"/>
    </row>
    <row r="51" spans="2:46" s="60" customFormat="1" ht="24.75" customHeight="1" outlineLevel="1" x14ac:dyDescent="0.3">
      <c r="B51" s="224"/>
      <c r="C51" s="202" t="s">
        <v>121</v>
      </c>
      <c r="D51" s="203"/>
      <c r="E51" s="203"/>
      <c r="F51" s="203"/>
      <c r="G51" s="204"/>
      <c r="H51" s="99"/>
      <c r="I51" s="99"/>
      <c r="J51" s="99"/>
      <c r="K51" s="234">
        <f>SUM(K52:K61)</f>
        <v>110646.37000000001</v>
      </c>
      <c r="L51" s="234">
        <f t="shared" ref="L51:AN51" si="6">SUM(L52:L61)</f>
        <v>0</v>
      </c>
      <c r="M51" s="234">
        <f t="shared" si="6"/>
        <v>0</v>
      </c>
      <c r="N51" s="234">
        <f t="shared" si="6"/>
        <v>0</v>
      </c>
      <c r="O51" s="234">
        <f t="shared" si="6"/>
        <v>110646.37000000001</v>
      </c>
      <c r="P51" s="234">
        <f t="shared" si="6"/>
        <v>0</v>
      </c>
      <c r="Q51" s="234">
        <f t="shared" si="6"/>
        <v>0</v>
      </c>
      <c r="R51" s="234">
        <f t="shared" si="6"/>
        <v>110646.37000000001</v>
      </c>
      <c r="S51" s="234">
        <f t="shared" si="6"/>
        <v>21118.699999999997</v>
      </c>
      <c r="T51" s="234">
        <f t="shared" si="6"/>
        <v>89527.670000000013</v>
      </c>
      <c r="U51" s="234">
        <f t="shared" si="6"/>
        <v>110646.37000000001</v>
      </c>
      <c r="V51" s="234">
        <f t="shared" si="6"/>
        <v>0</v>
      </c>
      <c r="W51" s="234">
        <f t="shared" si="6"/>
        <v>0</v>
      </c>
      <c r="X51" s="234">
        <f t="shared" si="6"/>
        <v>0</v>
      </c>
      <c r="Y51" s="234">
        <f t="shared" si="6"/>
        <v>110646.37000000001</v>
      </c>
      <c r="Z51" s="234">
        <f t="shared" si="6"/>
        <v>0</v>
      </c>
      <c r="AA51" s="234">
        <f t="shared" si="6"/>
        <v>0</v>
      </c>
      <c r="AB51" s="234">
        <f t="shared" si="6"/>
        <v>110646.37000000001</v>
      </c>
      <c r="AC51" s="234">
        <f t="shared" si="6"/>
        <v>3684.4800000000005</v>
      </c>
      <c r="AD51" s="234">
        <f t="shared" si="6"/>
        <v>106961.89</v>
      </c>
      <c r="AE51" s="234">
        <f t="shared" si="6"/>
        <v>110646.37000000001</v>
      </c>
      <c r="AF51" s="234">
        <f t="shared" si="6"/>
        <v>0</v>
      </c>
      <c r="AG51" s="234">
        <f t="shared" si="6"/>
        <v>0</v>
      </c>
      <c r="AH51" s="234">
        <f t="shared" si="6"/>
        <v>0</v>
      </c>
      <c r="AI51" s="234">
        <f t="shared" si="6"/>
        <v>110646.37000000001</v>
      </c>
      <c r="AJ51" s="234">
        <f t="shared" si="6"/>
        <v>0</v>
      </c>
      <c r="AK51" s="234">
        <f t="shared" si="6"/>
        <v>0</v>
      </c>
      <c r="AL51" s="234">
        <f t="shared" si="6"/>
        <v>110646.37000000001</v>
      </c>
      <c r="AM51" s="234">
        <f t="shared" si="6"/>
        <v>24803.179999999997</v>
      </c>
      <c r="AN51" s="234">
        <f t="shared" si="6"/>
        <v>85843.190000000017</v>
      </c>
      <c r="AO51" s="70"/>
      <c r="AP51" s="62"/>
      <c r="AQ51" s="69"/>
      <c r="AR51" s="67"/>
      <c r="AS51" s="69"/>
      <c r="AT51" s="68"/>
    </row>
    <row r="52" spans="2:46" s="60" customFormat="1" ht="12.75" customHeight="1" outlineLevel="1" x14ac:dyDescent="0.3">
      <c r="B52" s="224"/>
      <c r="C52" s="208" t="s">
        <v>122</v>
      </c>
      <c r="D52" s="209"/>
      <c r="E52" s="209"/>
      <c r="F52" s="209"/>
      <c r="G52" s="210"/>
      <c r="H52" s="93">
        <v>68</v>
      </c>
      <c r="I52" s="94">
        <v>40724</v>
      </c>
      <c r="J52" s="93">
        <v>30</v>
      </c>
      <c r="K52" s="75"/>
      <c r="L52" s="76"/>
      <c r="M52" s="76"/>
      <c r="N52" s="76"/>
      <c r="O52" s="76"/>
      <c r="P52" s="76"/>
      <c r="Q52" s="77"/>
      <c r="R52" s="76"/>
      <c r="S52" s="78"/>
      <c r="T52" s="79"/>
      <c r="U52" s="80"/>
      <c r="V52" s="80"/>
      <c r="W52" s="76"/>
      <c r="X52" s="76"/>
      <c r="Y52" s="76"/>
      <c r="Z52" s="76"/>
      <c r="AA52" s="77"/>
      <c r="AB52" s="76"/>
      <c r="AC52" s="78"/>
      <c r="AD52" s="79"/>
      <c r="AE52" s="80"/>
      <c r="AF52" s="80"/>
      <c r="AG52" s="76"/>
      <c r="AH52" s="76"/>
      <c r="AI52" s="76"/>
      <c r="AJ52" s="76"/>
      <c r="AK52" s="77"/>
      <c r="AL52" s="76"/>
      <c r="AM52" s="78"/>
      <c r="AN52" s="79"/>
      <c r="AO52" s="81"/>
      <c r="AP52" s="62"/>
      <c r="AQ52" s="69"/>
      <c r="AR52" s="67"/>
      <c r="AS52" s="69"/>
      <c r="AT52" s="68"/>
    </row>
    <row r="53" spans="2:46" s="60" customFormat="1" ht="12.75" customHeight="1" outlineLevel="1" x14ac:dyDescent="0.3">
      <c r="B53" s="224"/>
      <c r="C53" s="208" t="s">
        <v>123</v>
      </c>
      <c r="D53" s="209"/>
      <c r="E53" s="209"/>
      <c r="F53" s="209"/>
      <c r="G53" s="210"/>
      <c r="H53" s="93">
        <v>69</v>
      </c>
      <c r="I53" s="94">
        <v>40724</v>
      </c>
      <c r="J53" s="93">
        <v>30</v>
      </c>
      <c r="K53" s="75"/>
      <c r="L53" s="76"/>
      <c r="M53" s="76"/>
      <c r="N53" s="76"/>
      <c r="O53" s="76"/>
      <c r="P53" s="76"/>
      <c r="Q53" s="77"/>
      <c r="R53" s="76"/>
      <c r="S53" s="78"/>
      <c r="T53" s="79"/>
      <c r="U53" s="80"/>
      <c r="V53" s="80"/>
      <c r="W53" s="76"/>
      <c r="X53" s="76"/>
      <c r="Y53" s="76"/>
      <c r="Z53" s="76"/>
      <c r="AA53" s="77"/>
      <c r="AB53" s="76"/>
      <c r="AC53" s="78"/>
      <c r="AD53" s="79"/>
      <c r="AE53" s="80"/>
      <c r="AF53" s="80"/>
      <c r="AG53" s="76"/>
      <c r="AH53" s="76"/>
      <c r="AI53" s="76"/>
      <c r="AJ53" s="76"/>
      <c r="AK53" s="77"/>
      <c r="AL53" s="76"/>
      <c r="AM53" s="78"/>
      <c r="AN53" s="79"/>
      <c r="AO53" s="81"/>
      <c r="AP53" s="62"/>
      <c r="AQ53" s="69"/>
      <c r="AR53" s="67"/>
      <c r="AS53" s="69"/>
      <c r="AT53" s="68"/>
    </row>
    <row r="54" spans="2:46" s="60" customFormat="1" ht="12.75" customHeight="1" outlineLevel="1" x14ac:dyDescent="0.3">
      <c r="B54" s="224"/>
      <c r="C54" s="208" t="s">
        <v>123</v>
      </c>
      <c r="D54" s="209"/>
      <c r="E54" s="209"/>
      <c r="F54" s="209"/>
      <c r="G54" s="210"/>
      <c r="H54" s="93">
        <v>70</v>
      </c>
      <c r="I54" s="94">
        <v>40724</v>
      </c>
      <c r="J54" s="93">
        <v>30</v>
      </c>
      <c r="K54" s="75"/>
      <c r="L54" s="76"/>
      <c r="M54" s="76"/>
      <c r="N54" s="76"/>
      <c r="O54" s="76"/>
      <c r="P54" s="76"/>
      <c r="Q54" s="77"/>
      <c r="R54" s="76"/>
      <c r="S54" s="78"/>
      <c r="T54" s="79"/>
      <c r="U54" s="80"/>
      <c r="V54" s="80"/>
      <c r="W54" s="76"/>
      <c r="X54" s="76"/>
      <c r="Y54" s="76"/>
      <c r="Z54" s="76"/>
      <c r="AA54" s="77"/>
      <c r="AB54" s="76"/>
      <c r="AC54" s="78"/>
      <c r="AD54" s="79"/>
      <c r="AE54" s="80"/>
      <c r="AF54" s="80"/>
      <c r="AG54" s="76"/>
      <c r="AH54" s="76"/>
      <c r="AI54" s="76"/>
      <c r="AJ54" s="76"/>
      <c r="AK54" s="77"/>
      <c r="AL54" s="76"/>
      <c r="AM54" s="78"/>
      <c r="AN54" s="79"/>
      <c r="AO54" s="81"/>
      <c r="AP54" s="62"/>
      <c r="AQ54" s="69"/>
      <c r="AR54" s="67"/>
      <c r="AS54" s="69"/>
      <c r="AT54" s="68"/>
    </row>
    <row r="55" spans="2:46" s="60" customFormat="1" ht="12.75" customHeight="1" outlineLevel="1" x14ac:dyDescent="0.3">
      <c r="B55" s="224"/>
      <c r="C55" s="208" t="s">
        <v>123</v>
      </c>
      <c r="D55" s="209"/>
      <c r="E55" s="209"/>
      <c r="F55" s="209"/>
      <c r="G55" s="210"/>
      <c r="H55" s="93">
        <v>71</v>
      </c>
      <c r="I55" s="94">
        <v>40724</v>
      </c>
      <c r="J55" s="93">
        <v>30</v>
      </c>
      <c r="K55" s="75"/>
      <c r="L55" s="76"/>
      <c r="M55" s="76"/>
      <c r="N55" s="76"/>
      <c r="O55" s="76"/>
      <c r="P55" s="76"/>
      <c r="Q55" s="77"/>
      <c r="R55" s="76"/>
      <c r="S55" s="78"/>
      <c r="T55" s="79"/>
      <c r="U55" s="80"/>
      <c r="V55" s="80"/>
      <c r="W55" s="76"/>
      <c r="X55" s="76"/>
      <c r="Y55" s="76"/>
      <c r="Z55" s="76"/>
      <c r="AA55" s="77"/>
      <c r="AB55" s="76"/>
      <c r="AC55" s="78"/>
      <c r="AD55" s="79"/>
      <c r="AE55" s="80"/>
      <c r="AF55" s="80"/>
      <c r="AG55" s="76"/>
      <c r="AH55" s="76"/>
      <c r="AI55" s="76"/>
      <c r="AJ55" s="76"/>
      <c r="AK55" s="77"/>
      <c r="AL55" s="76"/>
      <c r="AM55" s="78"/>
      <c r="AN55" s="79"/>
      <c r="AO55" s="81"/>
      <c r="AP55" s="62"/>
      <c r="AQ55" s="69"/>
      <c r="AR55" s="67"/>
      <c r="AS55" s="69"/>
      <c r="AT55" s="68"/>
    </row>
    <row r="56" spans="2:46" s="60" customFormat="1" ht="12.75" customHeight="1" outlineLevel="1" x14ac:dyDescent="0.3">
      <c r="B56" s="224"/>
      <c r="C56" s="208" t="s">
        <v>124</v>
      </c>
      <c r="D56" s="209"/>
      <c r="E56" s="209"/>
      <c r="F56" s="209"/>
      <c r="G56" s="210"/>
      <c r="H56" s="93">
        <v>72</v>
      </c>
      <c r="I56" s="94">
        <v>40724</v>
      </c>
      <c r="J56" s="93">
        <v>30</v>
      </c>
      <c r="K56" s="75"/>
      <c r="L56" s="76"/>
      <c r="M56" s="76"/>
      <c r="N56" s="76"/>
      <c r="O56" s="76"/>
      <c r="P56" s="76"/>
      <c r="Q56" s="77"/>
      <c r="R56" s="76"/>
      <c r="S56" s="78"/>
      <c r="T56" s="79"/>
      <c r="U56" s="80"/>
      <c r="V56" s="80"/>
      <c r="W56" s="76"/>
      <c r="X56" s="76"/>
      <c r="Y56" s="76"/>
      <c r="Z56" s="76"/>
      <c r="AA56" s="77"/>
      <c r="AB56" s="76"/>
      <c r="AC56" s="78"/>
      <c r="AD56" s="79"/>
      <c r="AE56" s="80"/>
      <c r="AF56" s="80"/>
      <c r="AG56" s="76"/>
      <c r="AH56" s="76"/>
      <c r="AI56" s="76"/>
      <c r="AJ56" s="76"/>
      <c r="AK56" s="77"/>
      <c r="AL56" s="76"/>
      <c r="AM56" s="78"/>
      <c r="AN56" s="79"/>
      <c r="AO56" s="81"/>
      <c r="AP56" s="62"/>
      <c r="AQ56" s="69"/>
      <c r="AR56" s="67"/>
      <c r="AS56" s="69"/>
      <c r="AT56" s="68"/>
    </row>
    <row r="57" spans="2:46" s="60" customFormat="1" ht="12.75" customHeight="1" outlineLevel="1" x14ac:dyDescent="0.3">
      <c r="B57" s="224"/>
      <c r="C57" s="208" t="s">
        <v>125</v>
      </c>
      <c r="D57" s="209"/>
      <c r="E57" s="209"/>
      <c r="F57" s="209"/>
      <c r="G57" s="210"/>
      <c r="H57" s="93">
        <v>104</v>
      </c>
      <c r="I57" s="94">
        <v>41183</v>
      </c>
      <c r="J57" s="93">
        <v>30</v>
      </c>
      <c r="K57" s="75">
        <f>+SUMIF('[1]PRIEDAS 4. AUDITUI'!$H$34:$H$191,'PRIEDAS 5. IVV IT (G)'!H57,'[1]PRIEDAS 4. AUDITUI'!$K$34:$K$191)</f>
        <v>31651.02</v>
      </c>
      <c r="L57" s="76"/>
      <c r="M57" s="76"/>
      <c r="N57" s="76"/>
      <c r="O57" s="76">
        <f>+K57-L57-M57-N57</f>
        <v>31651.02</v>
      </c>
      <c r="P57" s="76"/>
      <c r="Q57" s="77"/>
      <c r="R57" s="76">
        <f>+O57-P57-Q57</f>
        <v>31651.02</v>
      </c>
      <c r="S57" s="78">
        <f>+SUMIF('[1]PRIEDAS 4. AUDITUI'!$H$34:$H$191,'PRIEDAS 5. IVV IT (G)'!H57,'[1]PRIEDAS 4. AUDITUI'!$S$34:$S$191)</f>
        <v>5786.07</v>
      </c>
      <c r="T57" s="79">
        <f>+R57-S57</f>
        <v>25864.95</v>
      </c>
      <c r="U57" s="80">
        <f>+K57</f>
        <v>31651.02</v>
      </c>
      <c r="V57" s="76"/>
      <c r="W57" s="76"/>
      <c r="X57" s="76"/>
      <c r="Y57" s="76">
        <f>+U57-V57-W57-X57</f>
        <v>31651.02</v>
      </c>
      <c r="Z57" s="76"/>
      <c r="AA57" s="77"/>
      <c r="AB57" s="76">
        <f>+Y57-Z57-AA57</f>
        <v>31651.02</v>
      </c>
      <c r="AC57" s="78">
        <f>+SUMIF('[1]PRIEDAS 4. AUDITUI'!$H$34:$H$191,'PRIEDAS 5. IVV IT (G)'!H57,'[1]PRIEDAS 4. AUDITUI'!$AC$34:$AC$191)</f>
        <v>1053.96</v>
      </c>
      <c r="AD57" s="79">
        <f>+AB57-AC57</f>
        <v>30597.06</v>
      </c>
      <c r="AE57" s="80">
        <f>+K57</f>
        <v>31651.02</v>
      </c>
      <c r="AF57" s="80">
        <f>+L57-V57</f>
        <v>0</v>
      </c>
      <c r="AG57" s="76"/>
      <c r="AH57" s="76"/>
      <c r="AI57" s="76">
        <f>+AE57-AF57-AG57-AH57</f>
        <v>31651.02</v>
      </c>
      <c r="AJ57" s="76"/>
      <c r="AK57" s="77"/>
      <c r="AL57" s="76">
        <f>+AI57-AJ57-AK57</f>
        <v>31651.02</v>
      </c>
      <c r="AM57" s="78">
        <f>+AC57+S57</f>
        <v>6840.03</v>
      </c>
      <c r="AN57" s="79">
        <f>+AL57-AM57</f>
        <v>24810.99</v>
      </c>
      <c r="AO57" s="81"/>
      <c r="AP57" s="62"/>
      <c r="AQ57" s="69"/>
      <c r="AR57" s="67"/>
      <c r="AS57" s="69"/>
      <c r="AT57" s="68"/>
    </row>
    <row r="58" spans="2:46" s="60" customFormat="1" ht="12.75" customHeight="1" outlineLevel="1" x14ac:dyDescent="0.3">
      <c r="B58" s="224"/>
      <c r="C58" s="208" t="s">
        <v>126</v>
      </c>
      <c r="D58" s="209"/>
      <c r="E58" s="209"/>
      <c r="F58" s="209"/>
      <c r="G58" s="210"/>
      <c r="H58" s="93">
        <v>105</v>
      </c>
      <c r="I58" s="94">
        <v>41183</v>
      </c>
      <c r="J58" s="93">
        <v>30</v>
      </c>
      <c r="K58" s="75">
        <f>+SUMIF('[1]PRIEDAS 4. AUDITUI'!$H$34:$H$191,'PRIEDAS 5. IVV IT (G)'!H58,'[1]PRIEDAS 4. AUDITUI'!$K$34:$K$191)</f>
        <v>29468.02</v>
      </c>
      <c r="L58" s="76"/>
      <c r="M58" s="76"/>
      <c r="N58" s="76"/>
      <c r="O58" s="76">
        <f>+K58-L58-M58-N58</f>
        <v>29468.02</v>
      </c>
      <c r="P58" s="76"/>
      <c r="Q58" s="77"/>
      <c r="R58" s="76">
        <f>+O58-P58-Q58</f>
        <v>29468.02</v>
      </c>
      <c r="S58" s="78">
        <f>+SUMIF('[1]PRIEDAS 4. AUDITUI'!$H$34:$H$191,'PRIEDAS 5. IVV IT (G)'!H58,'[1]PRIEDAS 4. AUDITUI'!$S$34:$S$191)</f>
        <v>5688.67</v>
      </c>
      <c r="T58" s="79">
        <f>+R58-S58</f>
        <v>23779.35</v>
      </c>
      <c r="U58" s="80">
        <f>+K58</f>
        <v>29468.02</v>
      </c>
      <c r="V58" s="76"/>
      <c r="W58" s="76"/>
      <c r="X58" s="76"/>
      <c r="Y58" s="76">
        <f>+U58-V58-W58-X58</f>
        <v>29468.02</v>
      </c>
      <c r="Z58" s="76"/>
      <c r="AA58" s="77"/>
      <c r="AB58" s="76">
        <f>+Y58-Z58-AA58</f>
        <v>29468.02</v>
      </c>
      <c r="AC58" s="78">
        <f>+SUMIF('[1]PRIEDAS 4. AUDITUI'!$H$34:$H$191,'PRIEDAS 5. IVV IT (G)'!H58,'[1]PRIEDAS 4. AUDITUI'!$AC$34:$AC$191)</f>
        <v>981.24</v>
      </c>
      <c r="AD58" s="79">
        <f>+AB58-AC58</f>
        <v>28486.78</v>
      </c>
      <c r="AE58" s="80">
        <f>+K58</f>
        <v>29468.02</v>
      </c>
      <c r="AF58" s="80">
        <f>+L58-V58</f>
        <v>0</v>
      </c>
      <c r="AG58" s="76"/>
      <c r="AH58" s="76"/>
      <c r="AI58" s="76">
        <f>+AE58-AF58-AG58-AH58</f>
        <v>29468.02</v>
      </c>
      <c r="AJ58" s="76"/>
      <c r="AK58" s="77"/>
      <c r="AL58" s="76">
        <f>+AI58-AJ58-AK58</f>
        <v>29468.02</v>
      </c>
      <c r="AM58" s="78">
        <f>+AC58+S58</f>
        <v>6669.91</v>
      </c>
      <c r="AN58" s="79">
        <f>+AL58-AM58</f>
        <v>22798.11</v>
      </c>
      <c r="AO58" s="81"/>
      <c r="AP58" s="62"/>
      <c r="AQ58" s="69"/>
      <c r="AR58" s="67"/>
      <c r="AS58" s="69"/>
      <c r="AT58" s="68"/>
    </row>
    <row r="59" spans="2:46" s="60" customFormat="1" ht="12.75" customHeight="1" outlineLevel="1" x14ac:dyDescent="0.3">
      <c r="B59" s="224"/>
      <c r="C59" s="208" t="s">
        <v>127</v>
      </c>
      <c r="D59" s="209"/>
      <c r="E59" s="209"/>
      <c r="F59" s="209"/>
      <c r="G59" s="210"/>
      <c r="H59" s="93">
        <v>106</v>
      </c>
      <c r="I59" s="94">
        <v>41183</v>
      </c>
      <c r="J59" s="93">
        <v>30</v>
      </c>
      <c r="K59" s="75">
        <f>+SUMIF('[1]PRIEDAS 4. AUDITUI'!$H$34:$H$191,'PRIEDAS 5. IVV IT (G)'!H59,'[1]PRIEDAS 4. AUDITUI'!$K$34:$K$191)</f>
        <v>3834.09</v>
      </c>
      <c r="L59" s="76"/>
      <c r="M59" s="76"/>
      <c r="N59" s="76"/>
      <c r="O59" s="76">
        <f>+K59-L59-M59-N59</f>
        <v>3834.09</v>
      </c>
      <c r="P59" s="76"/>
      <c r="Q59" s="77"/>
      <c r="R59" s="76">
        <f>+O59-P59-Q59</f>
        <v>3834.09</v>
      </c>
      <c r="S59" s="78">
        <f>+SUMIF('[1]PRIEDAS 4. AUDITUI'!$H$34:$H$191,'PRIEDAS 5. IVV IT (G)'!H59,'[1]PRIEDAS 4. AUDITUI'!$S$34:$S$191)</f>
        <v>495.04</v>
      </c>
      <c r="T59" s="79">
        <f>+R59-S59</f>
        <v>3339.05</v>
      </c>
      <c r="U59" s="80">
        <f>+K59</f>
        <v>3834.09</v>
      </c>
      <c r="V59" s="76"/>
      <c r="W59" s="76"/>
      <c r="X59" s="76"/>
      <c r="Y59" s="76">
        <f>+U59-V59-W59-X59</f>
        <v>3834.09</v>
      </c>
      <c r="Z59" s="76"/>
      <c r="AA59" s="77"/>
      <c r="AB59" s="76">
        <f>+Y59-Z59-AA59</f>
        <v>3834.09</v>
      </c>
      <c r="AC59" s="78">
        <f>+SUMIF('[1]PRIEDAS 4. AUDITUI'!$H$34:$H$191,'PRIEDAS 5. IVV IT (G)'!H59,'[1]PRIEDAS 4. AUDITUI'!$AC$34:$AC$191)</f>
        <v>127.68</v>
      </c>
      <c r="AD59" s="79">
        <f>+AB59-AC59</f>
        <v>3706.4100000000003</v>
      </c>
      <c r="AE59" s="80">
        <f>+K59</f>
        <v>3834.09</v>
      </c>
      <c r="AF59" s="80">
        <f>+L59-V59</f>
        <v>0</v>
      </c>
      <c r="AG59" s="76"/>
      <c r="AH59" s="76"/>
      <c r="AI59" s="76">
        <f>+AE59-AF59-AG59-AH59</f>
        <v>3834.09</v>
      </c>
      <c r="AJ59" s="76"/>
      <c r="AK59" s="77"/>
      <c r="AL59" s="76">
        <f>+AI59-AJ59-AK59</f>
        <v>3834.09</v>
      </c>
      <c r="AM59" s="78">
        <f>+AC59+S59</f>
        <v>622.72</v>
      </c>
      <c r="AN59" s="79">
        <f>+AL59-AM59</f>
        <v>3211.37</v>
      </c>
      <c r="AO59" s="81"/>
      <c r="AP59" s="62"/>
      <c r="AQ59" s="69"/>
      <c r="AR59" s="67"/>
      <c r="AS59" s="69"/>
      <c r="AT59" s="68"/>
    </row>
    <row r="60" spans="2:46" s="60" customFormat="1" ht="12.75" customHeight="1" outlineLevel="1" x14ac:dyDescent="0.3">
      <c r="B60" s="224"/>
      <c r="C60" s="208" t="s">
        <v>128</v>
      </c>
      <c r="D60" s="209"/>
      <c r="E60" s="209"/>
      <c r="F60" s="209"/>
      <c r="G60" s="210"/>
      <c r="H60" s="93">
        <v>107</v>
      </c>
      <c r="I60" s="94">
        <v>41183</v>
      </c>
      <c r="J60" s="93">
        <v>30</v>
      </c>
      <c r="K60" s="75">
        <f>+SUMIF('[1]PRIEDAS 4. AUDITUI'!$H$34:$H$191,'PRIEDAS 5. IVV IT (G)'!H60,'[1]PRIEDAS 4. AUDITUI'!$K$34:$K$191)</f>
        <v>25489.16</v>
      </c>
      <c r="L60" s="76"/>
      <c r="M60" s="76"/>
      <c r="N60" s="76"/>
      <c r="O60" s="76">
        <f>+K60-L60-M60-N60</f>
        <v>25489.16</v>
      </c>
      <c r="P60" s="76"/>
      <c r="Q60" s="77"/>
      <c r="R60" s="76">
        <f>+O60-P60-Q60</f>
        <v>25489.16</v>
      </c>
      <c r="S60" s="78">
        <f>+SUMIF('[1]PRIEDAS 4. AUDITUI'!$H$34:$H$191,'PRIEDAS 5. IVV IT (G)'!H60,'[1]PRIEDAS 4. AUDITUI'!$S$34:$S$191)</f>
        <v>5203.8899999999994</v>
      </c>
      <c r="T60" s="79">
        <f>+R60-S60</f>
        <v>20285.27</v>
      </c>
      <c r="U60" s="80">
        <f>+K60</f>
        <v>25489.16</v>
      </c>
      <c r="V60" s="76"/>
      <c r="W60" s="76"/>
      <c r="X60" s="76"/>
      <c r="Y60" s="76">
        <f>+U60-V60-W60-X60</f>
        <v>25489.16</v>
      </c>
      <c r="Z60" s="76"/>
      <c r="AA60" s="77"/>
      <c r="AB60" s="76">
        <f>+Y60-Z60-AA60</f>
        <v>25489.16</v>
      </c>
      <c r="AC60" s="78">
        <f>+SUMIF('[1]PRIEDAS 4. AUDITUI'!$H$34:$H$191,'PRIEDAS 5. IVV IT (G)'!H60,'[1]PRIEDAS 4. AUDITUI'!$AC$34:$AC$191)</f>
        <v>848.76</v>
      </c>
      <c r="AD60" s="79">
        <f>+AB60-AC60</f>
        <v>24640.400000000001</v>
      </c>
      <c r="AE60" s="80">
        <f>+K60</f>
        <v>25489.16</v>
      </c>
      <c r="AF60" s="80">
        <f>+L60-V60</f>
        <v>0</v>
      </c>
      <c r="AG60" s="76"/>
      <c r="AH60" s="76"/>
      <c r="AI60" s="76">
        <f>+AE60-AF60-AG60-AH60</f>
        <v>25489.16</v>
      </c>
      <c r="AJ60" s="76"/>
      <c r="AK60" s="77"/>
      <c r="AL60" s="76">
        <f>+AI60-AJ60-AK60</f>
        <v>25489.16</v>
      </c>
      <c r="AM60" s="78">
        <f>+AC60+S60</f>
        <v>6052.65</v>
      </c>
      <c r="AN60" s="79">
        <f>+AL60-AM60</f>
        <v>19436.510000000002</v>
      </c>
      <c r="AO60" s="81"/>
      <c r="AP60" s="62"/>
      <c r="AQ60" s="69"/>
      <c r="AR60" s="67"/>
      <c r="AS60" s="69"/>
      <c r="AT60" s="68"/>
    </row>
    <row r="61" spans="2:46" s="60" customFormat="1" ht="12.75" customHeight="1" outlineLevel="1" x14ac:dyDescent="0.3">
      <c r="B61" s="224"/>
      <c r="C61" s="208" t="s">
        <v>129</v>
      </c>
      <c r="D61" s="209"/>
      <c r="E61" s="209"/>
      <c r="F61" s="209"/>
      <c r="G61" s="210"/>
      <c r="H61" s="93">
        <v>108</v>
      </c>
      <c r="I61" s="94">
        <v>41183</v>
      </c>
      <c r="J61" s="93">
        <v>30</v>
      </c>
      <c r="K61" s="75">
        <f>+SUMIF('[1]PRIEDAS 4. AUDITUI'!$H$34:$H$191,'PRIEDAS 5. IVV IT (G)'!H61,'[1]PRIEDAS 4. AUDITUI'!$K$34:$K$191)</f>
        <v>20204.080000000002</v>
      </c>
      <c r="L61" s="76"/>
      <c r="M61" s="76"/>
      <c r="N61" s="76"/>
      <c r="O61" s="76">
        <f>+K61-L61-M61-N61</f>
        <v>20204.080000000002</v>
      </c>
      <c r="P61" s="76"/>
      <c r="Q61" s="77"/>
      <c r="R61" s="76">
        <f>+O61-P61-Q61</f>
        <v>20204.080000000002</v>
      </c>
      <c r="S61" s="78">
        <f>+SUMIF('[1]PRIEDAS 4. AUDITUI'!$H$34:$H$191,'PRIEDAS 5. IVV IT (G)'!H61,'[1]PRIEDAS 4. AUDITUI'!$S$34:$S$191)</f>
        <v>3945.0299999999997</v>
      </c>
      <c r="T61" s="79">
        <f>+R61-S61</f>
        <v>16259.050000000003</v>
      </c>
      <c r="U61" s="80">
        <f>+K61</f>
        <v>20204.080000000002</v>
      </c>
      <c r="V61" s="76"/>
      <c r="W61" s="76"/>
      <c r="X61" s="76"/>
      <c r="Y61" s="76">
        <f>+U61-V61-W61-X61</f>
        <v>20204.080000000002</v>
      </c>
      <c r="Z61" s="76"/>
      <c r="AA61" s="77"/>
      <c r="AB61" s="76">
        <f>+Y61-Z61-AA61</f>
        <v>20204.080000000002</v>
      </c>
      <c r="AC61" s="78">
        <f>+SUMIF('[1]PRIEDAS 4. AUDITUI'!$H$34:$H$191,'PRIEDAS 5. IVV IT (G)'!H61,'[1]PRIEDAS 4. AUDITUI'!$AC$34:$AC$191)</f>
        <v>672.84</v>
      </c>
      <c r="AD61" s="79">
        <f>+AB61-AC61</f>
        <v>19531.240000000002</v>
      </c>
      <c r="AE61" s="80">
        <f>+K61</f>
        <v>20204.080000000002</v>
      </c>
      <c r="AF61" s="80">
        <f>+L61-V61</f>
        <v>0</v>
      </c>
      <c r="AG61" s="76"/>
      <c r="AH61" s="76"/>
      <c r="AI61" s="76">
        <f>+AE61-AF61-AG61-AH61</f>
        <v>20204.080000000002</v>
      </c>
      <c r="AJ61" s="76"/>
      <c r="AK61" s="77"/>
      <c r="AL61" s="76">
        <f>+AI61-AJ61-AK61</f>
        <v>20204.080000000002</v>
      </c>
      <c r="AM61" s="78">
        <f>+AC61+S61</f>
        <v>4617.87</v>
      </c>
      <c r="AN61" s="79">
        <f>+AL61-AM61</f>
        <v>15586.210000000003</v>
      </c>
      <c r="AO61" s="81"/>
      <c r="AP61" s="62"/>
      <c r="AQ61" s="69"/>
      <c r="AR61" s="67"/>
      <c r="AS61" s="69"/>
      <c r="AT61" s="68"/>
    </row>
    <row r="62" spans="2:46" s="60" customFormat="1" ht="24.75" customHeight="1" outlineLevel="1" x14ac:dyDescent="0.3">
      <c r="B62" s="98"/>
      <c r="C62" s="211" t="s">
        <v>130</v>
      </c>
      <c r="D62" s="212"/>
      <c r="E62" s="212"/>
      <c r="F62" s="212"/>
      <c r="G62" s="213"/>
      <c r="H62" s="99"/>
      <c r="I62" s="99"/>
      <c r="J62" s="99"/>
      <c r="K62" s="80"/>
      <c r="L62" s="76"/>
      <c r="M62" s="76"/>
      <c r="N62" s="76"/>
      <c r="O62" s="76"/>
      <c r="P62" s="76"/>
      <c r="Q62" s="77"/>
      <c r="R62" s="76"/>
      <c r="S62" s="78"/>
      <c r="T62" s="79"/>
      <c r="U62" s="80"/>
      <c r="V62" s="76"/>
      <c r="W62" s="76"/>
      <c r="X62" s="76"/>
      <c r="Y62" s="76"/>
      <c r="Z62" s="76"/>
      <c r="AA62" s="77"/>
      <c r="AB62" s="76"/>
      <c r="AC62" s="78"/>
      <c r="AD62" s="79"/>
      <c r="AE62" s="80"/>
      <c r="AF62" s="76"/>
      <c r="AG62" s="76"/>
      <c r="AH62" s="76"/>
      <c r="AI62" s="76"/>
      <c r="AJ62" s="76"/>
      <c r="AK62" s="77"/>
      <c r="AL62" s="76"/>
      <c r="AM62" s="78"/>
      <c r="AN62" s="79"/>
      <c r="AO62" s="61"/>
      <c r="AP62" s="62"/>
      <c r="AQ62" s="69"/>
      <c r="AR62" s="67"/>
      <c r="AS62" s="69"/>
      <c r="AT62" s="68"/>
    </row>
    <row r="63" spans="2:46" s="60" customFormat="1" ht="24.75" customHeight="1" outlineLevel="1" x14ac:dyDescent="0.3">
      <c r="B63" s="98"/>
      <c r="C63" s="211" t="s">
        <v>131</v>
      </c>
      <c r="D63" s="212"/>
      <c r="E63" s="212"/>
      <c r="F63" s="212"/>
      <c r="G63" s="213"/>
      <c r="H63" s="99"/>
      <c r="I63" s="99"/>
      <c r="J63" s="99"/>
      <c r="K63" s="80"/>
      <c r="L63" s="76"/>
      <c r="M63" s="76"/>
      <c r="N63" s="76"/>
      <c r="O63" s="76"/>
      <c r="P63" s="76"/>
      <c r="Q63" s="77"/>
      <c r="R63" s="76"/>
      <c r="S63" s="78"/>
      <c r="T63" s="79"/>
      <c r="U63" s="80"/>
      <c r="V63" s="76"/>
      <c r="W63" s="76"/>
      <c r="X63" s="76"/>
      <c r="Y63" s="76"/>
      <c r="Z63" s="76"/>
      <c r="AA63" s="77"/>
      <c r="AB63" s="76"/>
      <c r="AC63" s="78"/>
      <c r="AD63" s="79"/>
      <c r="AE63" s="80"/>
      <c r="AF63" s="76"/>
      <c r="AG63" s="76"/>
      <c r="AH63" s="76"/>
      <c r="AI63" s="76"/>
      <c r="AJ63" s="76"/>
      <c r="AK63" s="77"/>
      <c r="AL63" s="76"/>
      <c r="AM63" s="78"/>
      <c r="AN63" s="79"/>
      <c r="AO63" s="61"/>
      <c r="AP63" s="62"/>
      <c r="AQ63" s="69"/>
      <c r="AR63" s="67"/>
      <c r="AS63" s="69"/>
      <c r="AT63" s="68"/>
    </row>
    <row r="64" spans="2:46" s="60" customFormat="1" ht="24.75" customHeight="1" outlineLevel="1" x14ac:dyDescent="0.3">
      <c r="B64" s="98"/>
      <c r="C64" s="211" t="s">
        <v>132</v>
      </c>
      <c r="D64" s="212"/>
      <c r="E64" s="212"/>
      <c r="F64" s="212"/>
      <c r="G64" s="213"/>
      <c r="H64" s="99"/>
      <c r="I64" s="99"/>
      <c r="J64" s="99"/>
      <c r="K64" s="234">
        <f>SUM(K65:K66)</f>
        <v>119812.58000000002</v>
      </c>
      <c r="L64" s="234">
        <f t="shared" ref="L64:AN64" si="7">SUM(L65:L66)</f>
        <v>0</v>
      </c>
      <c r="M64" s="234">
        <f t="shared" si="7"/>
        <v>0</v>
      </c>
      <c r="N64" s="234">
        <f t="shared" si="7"/>
        <v>0</v>
      </c>
      <c r="O64" s="234">
        <f t="shared" si="7"/>
        <v>119812.58000000002</v>
      </c>
      <c r="P64" s="234">
        <f t="shared" si="7"/>
        <v>0</v>
      </c>
      <c r="Q64" s="234">
        <f t="shared" si="7"/>
        <v>0</v>
      </c>
      <c r="R64" s="234">
        <f t="shared" si="7"/>
        <v>119812.58000000002</v>
      </c>
      <c r="S64" s="234">
        <f t="shared" si="7"/>
        <v>33605.850000000006</v>
      </c>
      <c r="T64" s="234">
        <f t="shared" si="7"/>
        <v>86206.73000000001</v>
      </c>
      <c r="U64" s="234">
        <f t="shared" si="7"/>
        <v>119812.58000000002</v>
      </c>
      <c r="V64" s="234">
        <f t="shared" si="7"/>
        <v>0</v>
      </c>
      <c r="W64" s="234">
        <f t="shared" si="7"/>
        <v>0</v>
      </c>
      <c r="X64" s="234">
        <f t="shared" si="7"/>
        <v>0</v>
      </c>
      <c r="Y64" s="234">
        <f t="shared" si="7"/>
        <v>119812.58000000002</v>
      </c>
      <c r="Z64" s="234">
        <f t="shared" si="7"/>
        <v>0</v>
      </c>
      <c r="AA64" s="234">
        <f t="shared" si="7"/>
        <v>0</v>
      </c>
      <c r="AB64" s="234">
        <f t="shared" si="7"/>
        <v>119812.58000000002</v>
      </c>
      <c r="AC64" s="234">
        <f t="shared" si="7"/>
        <v>5699.64</v>
      </c>
      <c r="AD64" s="234">
        <f t="shared" si="7"/>
        <v>114112.94</v>
      </c>
      <c r="AE64" s="234">
        <f t="shared" si="7"/>
        <v>119812.58000000002</v>
      </c>
      <c r="AF64" s="234">
        <f t="shared" si="7"/>
        <v>0</v>
      </c>
      <c r="AG64" s="234">
        <f t="shared" si="7"/>
        <v>0</v>
      </c>
      <c r="AH64" s="234">
        <f t="shared" si="7"/>
        <v>0</v>
      </c>
      <c r="AI64" s="234">
        <f t="shared" si="7"/>
        <v>119812.58000000002</v>
      </c>
      <c r="AJ64" s="234">
        <f t="shared" si="7"/>
        <v>0</v>
      </c>
      <c r="AK64" s="234">
        <f t="shared" si="7"/>
        <v>0</v>
      </c>
      <c r="AL64" s="234">
        <f t="shared" si="7"/>
        <v>119812.58000000002</v>
      </c>
      <c r="AM64" s="234">
        <f t="shared" si="7"/>
        <v>39305.490000000005</v>
      </c>
      <c r="AN64" s="234">
        <f t="shared" si="7"/>
        <v>80507.090000000011</v>
      </c>
      <c r="AO64" s="61"/>
      <c r="AP64" s="62"/>
      <c r="AQ64" s="69"/>
      <c r="AR64" s="67"/>
      <c r="AS64" s="69"/>
      <c r="AT64" s="68"/>
    </row>
    <row r="65" spans="2:46" s="60" customFormat="1" ht="12.75" customHeight="1" outlineLevel="1" x14ac:dyDescent="0.3">
      <c r="B65" s="98"/>
      <c r="C65" s="208" t="s">
        <v>133</v>
      </c>
      <c r="D65" s="209"/>
      <c r="E65" s="209"/>
      <c r="F65" s="209"/>
      <c r="G65" s="210"/>
      <c r="H65" s="93">
        <v>101</v>
      </c>
      <c r="I65" s="92">
        <v>41183</v>
      </c>
      <c r="J65" s="93">
        <v>27</v>
      </c>
      <c r="K65" s="75">
        <f>+SUMIF('[1]PRIEDAS 4. AUDITUI'!$H$34:$H$191,'PRIEDAS 5. IVV IT (G)'!H65,'[1]PRIEDAS 4. AUDITUI'!$K$34:$K$191)</f>
        <v>77168.570000000007</v>
      </c>
      <c r="L65" s="76"/>
      <c r="M65" s="76"/>
      <c r="N65" s="76"/>
      <c r="O65" s="76">
        <f>+K65-L65-M65-N65</f>
        <v>77168.570000000007</v>
      </c>
      <c r="P65" s="76"/>
      <c r="Q65" s="77"/>
      <c r="R65" s="76">
        <f>+O65-P65-Q65</f>
        <v>77168.570000000007</v>
      </c>
      <c r="S65" s="78">
        <f>+SUMIF('[1]PRIEDAS 4. AUDITUI'!$H$34:$H$191,'PRIEDAS 5. IVV IT (G)'!H65,'[1]PRIEDAS 4. AUDITUI'!$S$34:$S$191)</f>
        <v>17607.420000000002</v>
      </c>
      <c r="T65" s="79">
        <f>+R65-S65</f>
        <v>59561.150000000009</v>
      </c>
      <c r="U65" s="80">
        <f>+K65</f>
        <v>77168.570000000007</v>
      </c>
      <c r="V65" s="76"/>
      <c r="W65" s="76"/>
      <c r="X65" s="76"/>
      <c r="Y65" s="76">
        <f>+U65-V65-W65-X65</f>
        <v>77168.570000000007</v>
      </c>
      <c r="Z65" s="76"/>
      <c r="AA65" s="77"/>
      <c r="AB65" s="76">
        <f>+Y65-Z65-AA65</f>
        <v>77168.570000000007</v>
      </c>
      <c r="AC65" s="78">
        <f>+SUMIF('[1]PRIEDAS 4. AUDITUI'!$H$34:$H$191,'PRIEDAS 5. IVV IT (G)'!H65,'[1]PRIEDAS 4. AUDITUI'!$AC$34:$AC$191)</f>
        <v>2855.28</v>
      </c>
      <c r="AD65" s="79">
        <f>+AB65-AC65</f>
        <v>74313.290000000008</v>
      </c>
      <c r="AE65" s="80">
        <f>+K65</f>
        <v>77168.570000000007</v>
      </c>
      <c r="AF65" s="80">
        <f>+L65-V65</f>
        <v>0</v>
      </c>
      <c r="AG65" s="76"/>
      <c r="AH65" s="76"/>
      <c r="AI65" s="76">
        <f>+AE65-AF65-AG65-AH65</f>
        <v>77168.570000000007</v>
      </c>
      <c r="AJ65" s="76"/>
      <c r="AK65" s="77"/>
      <c r="AL65" s="76">
        <f>+AI65-AJ65-AK65</f>
        <v>77168.570000000007</v>
      </c>
      <c r="AM65" s="78">
        <f>+AC65+S65</f>
        <v>20462.7</v>
      </c>
      <c r="AN65" s="79">
        <f>+AL65-AM65</f>
        <v>56705.87000000001</v>
      </c>
      <c r="AO65" s="81"/>
      <c r="AP65" s="62"/>
      <c r="AQ65" s="69"/>
      <c r="AR65" s="67"/>
      <c r="AS65" s="69"/>
      <c r="AT65" s="68"/>
    </row>
    <row r="66" spans="2:46" s="60" customFormat="1" ht="12.75" customHeight="1" outlineLevel="1" x14ac:dyDescent="0.3">
      <c r="B66" s="98"/>
      <c r="C66" s="208" t="s">
        <v>134</v>
      </c>
      <c r="D66" s="209"/>
      <c r="E66" s="209"/>
      <c r="F66" s="209"/>
      <c r="G66" s="210"/>
      <c r="H66" s="93">
        <v>98</v>
      </c>
      <c r="I66" s="94">
        <v>41183</v>
      </c>
      <c r="J66" s="93">
        <v>15</v>
      </c>
      <c r="K66" s="75">
        <f>+SUMIF('[1]PRIEDAS 4. AUDITUI'!$H$34:$H$191,'PRIEDAS 5. IVV IT (G)'!H66,'[1]PRIEDAS 4. AUDITUI'!$K$34:$K$191)</f>
        <v>42644.01</v>
      </c>
      <c r="L66" s="76"/>
      <c r="M66" s="76"/>
      <c r="N66" s="76"/>
      <c r="O66" s="76">
        <f>+K66-L66-M66-N66</f>
        <v>42644.01</v>
      </c>
      <c r="P66" s="76"/>
      <c r="Q66" s="77"/>
      <c r="R66" s="76">
        <f>+O66-P66-Q66</f>
        <v>42644.01</v>
      </c>
      <c r="S66" s="78">
        <f>+SUMIF('[1]PRIEDAS 4. AUDITUI'!$H$34:$H$191,'PRIEDAS 5. IVV IT (G)'!H66,'[1]PRIEDAS 4. AUDITUI'!$S$34:$S$191)</f>
        <v>15998.43</v>
      </c>
      <c r="T66" s="79">
        <f>+R66-S66</f>
        <v>26645.58</v>
      </c>
      <c r="U66" s="80">
        <f>+K66</f>
        <v>42644.01</v>
      </c>
      <c r="V66" s="76"/>
      <c r="W66" s="76"/>
      <c r="X66" s="76"/>
      <c r="Y66" s="76">
        <f>+U66-V66-W66-X66</f>
        <v>42644.01</v>
      </c>
      <c r="Z66" s="76"/>
      <c r="AA66" s="77"/>
      <c r="AB66" s="76">
        <f>+Y66-Z66-AA66</f>
        <v>42644.01</v>
      </c>
      <c r="AC66" s="78">
        <f>+SUMIF('[1]PRIEDAS 4. AUDITUI'!$H$34:$H$191,'PRIEDAS 5. IVV IT (G)'!H66,'[1]PRIEDAS 4. AUDITUI'!$AC$34:$AC$191)</f>
        <v>2844.36</v>
      </c>
      <c r="AD66" s="79">
        <f>+AB66-AC66</f>
        <v>39799.65</v>
      </c>
      <c r="AE66" s="80">
        <f>+K66</f>
        <v>42644.01</v>
      </c>
      <c r="AF66" s="80">
        <f>+L66-V66</f>
        <v>0</v>
      </c>
      <c r="AG66" s="76"/>
      <c r="AH66" s="76"/>
      <c r="AI66" s="76">
        <f>+AE66-AF66-AG66-AH66</f>
        <v>42644.01</v>
      </c>
      <c r="AJ66" s="76"/>
      <c r="AK66" s="77"/>
      <c r="AL66" s="76">
        <f>+AI66-AJ66-AK66</f>
        <v>42644.01</v>
      </c>
      <c r="AM66" s="78">
        <f>+AC66+S66</f>
        <v>18842.79</v>
      </c>
      <c r="AN66" s="79">
        <f>+AL66-AM66</f>
        <v>23801.22</v>
      </c>
      <c r="AO66" s="81"/>
      <c r="AP66" s="62"/>
      <c r="AQ66" s="69"/>
      <c r="AR66" s="67"/>
      <c r="AS66" s="69"/>
      <c r="AT66" s="68"/>
    </row>
    <row r="67" spans="2:46" s="60" customFormat="1" ht="12.75" customHeight="1" outlineLevel="1" x14ac:dyDescent="0.3">
      <c r="B67" s="98"/>
      <c r="C67" s="211" t="s">
        <v>135</v>
      </c>
      <c r="D67" s="212"/>
      <c r="E67" s="212"/>
      <c r="F67" s="212"/>
      <c r="G67" s="213"/>
      <c r="H67" s="99"/>
      <c r="I67" s="99"/>
      <c r="J67" s="99"/>
      <c r="K67" s="234">
        <f>SUM(K68)</f>
        <v>109843.27</v>
      </c>
      <c r="L67" s="234">
        <f t="shared" ref="L67:AN67" si="8">SUM(L68)</f>
        <v>0</v>
      </c>
      <c r="M67" s="234">
        <f t="shared" si="8"/>
        <v>0</v>
      </c>
      <c r="N67" s="234">
        <f t="shared" si="8"/>
        <v>0</v>
      </c>
      <c r="O67" s="234">
        <f t="shared" si="8"/>
        <v>109843.27</v>
      </c>
      <c r="P67" s="234">
        <f t="shared" si="8"/>
        <v>0</v>
      </c>
      <c r="Q67" s="234">
        <f t="shared" si="8"/>
        <v>0</v>
      </c>
      <c r="R67" s="234">
        <f t="shared" si="8"/>
        <v>109843.27</v>
      </c>
      <c r="S67" s="234">
        <f t="shared" si="8"/>
        <v>25062.36</v>
      </c>
      <c r="T67" s="234">
        <f t="shared" si="8"/>
        <v>84780.91</v>
      </c>
      <c r="U67" s="234">
        <f t="shared" si="8"/>
        <v>109843.27</v>
      </c>
      <c r="V67" s="234">
        <f t="shared" si="8"/>
        <v>0</v>
      </c>
      <c r="W67" s="234">
        <f t="shared" si="8"/>
        <v>0</v>
      </c>
      <c r="X67" s="234">
        <f t="shared" si="8"/>
        <v>0</v>
      </c>
      <c r="Y67" s="234">
        <f t="shared" si="8"/>
        <v>109843.27</v>
      </c>
      <c r="Z67" s="234">
        <f t="shared" si="8"/>
        <v>0</v>
      </c>
      <c r="AA67" s="234">
        <f t="shared" si="8"/>
        <v>0</v>
      </c>
      <c r="AB67" s="234">
        <f t="shared" si="8"/>
        <v>109843.27</v>
      </c>
      <c r="AC67" s="234">
        <f t="shared" si="8"/>
        <v>4064.16</v>
      </c>
      <c r="AD67" s="234">
        <f t="shared" si="8"/>
        <v>105779.11</v>
      </c>
      <c r="AE67" s="234">
        <f t="shared" si="8"/>
        <v>109843.27</v>
      </c>
      <c r="AF67" s="234">
        <f t="shared" si="8"/>
        <v>0</v>
      </c>
      <c r="AG67" s="234">
        <f t="shared" si="8"/>
        <v>0</v>
      </c>
      <c r="AH67" s="234">
        <f t="shared" si="8"/>
        <v>0</v>
      </c>
      <c r="AI67" s="234">
        <f t="shared" si="8"/>
        <v>109843.27</v>
      </c>
      <c r="AJ67" s="234">
        <f t="shared" si="8"/>
        <v>0</v>
      </c>
      <c r="AK67" s="234">
        <f t="shared" si="8"/>
        <v>0</v>
      </c>
      <c r="AL67" s="234">
        <f t="shared" si="8"/>
        <v>109843.27</v>
      </c>
      <c r="AM67" s="234">
        <f t="shared" si="8"/>
        <v>29126.52</v>
      </c>
      <c r="AN67" s="234">
        <f t="shared" si="8"/>
        <v>80716.75</v>
      </c>
      <c r="AO67" s="70"/>
      <c r="AP67" s="62"/>
      <c r="AQ67" s="69"/>
      <c r="AR67" s="67"/>
      <c r="AS67" s="69"/>
      <c r="AT67" s="68"/>
    </row>
    <row r="68" spans="2:46" s="60" customFormat="1" ht="12.75" customHeight="1" outlineLevel="1" x14ac:dyDescent="0.3">
      <c r="B68" s="98"/>
      <c r="C68" s="208" t="s">
        <v>136</v>
      </c>
      <c r="D68" s="209"/>
      <c r="E68" s="209"/>
      <c r="F68" s="209"/>
      <c r="G68" s="210"/>
      <c r="H68" s="93">
        <v>103</v>
      </c>
      <c r="I68" s="92">
        <v>41183</v>
      </c>
      <c r="J68" s="93">
        <v>27</v>
      </c>
      <c r="K68" s="75">
        <f>+SUMIF('[1]PRIEDAS 4. AUDITUI'!$H$34:$H$191,'PRIEDAS 5. IVV IT (G)'!H68,'[1]PRIEDAS 4. AUDITUI'!$K$34:$K$191)</f>
        <v>109843.27</v>
      </c>
      <c r="L68" s="76"/>
      <c r="M68" s="76"/>
      <c r="N68" s="76"/>
      <c r="O68" s="76">
        <f>+K68-L68-M68-N68</f>
        <v>109843.27</v>
      </c>
      <c r="P68" s="76"/>
      <c r="Q68" s="77"/>
      <c r="R68" s="76">
        <f>+O68-P68-Q68</f>
        <v>109843.27</v>
      </c>
      <c r="S68" s="78">
        <f>+SUMIF('[1]PRIEDAS 4. AUDITUI'!$H$34:$H$191,'PRIEDAS 5. IVV IT (G)'!H68,'[1]PRIEDAS 4. AUDITUI'!$S$34:$S$191)</f>
        <v>25062.36</v>
      </c>
      <c r="T68" s="79">
        <f>+R68-S68</f>
        <v>84780.91</v>
      </c>
      <c r="U68" s="80">
        <f>+K68</f>
        <v>109843.27</v>
      </c>
      <c r="V68" s="76"/>
      <c r="W68" s="76"/>
      <c r="X68" s="76"/>
      <c r="Y68" s="76">
        <f>+U68-V68-W68-X68</f>
        <v>109843.27</v>
      </c>
      <c r="Z68" s="76"/>
      <c r="AA68" s="77"/>
      <c r="AB68" s="76">
        <f>+Y68-Z68-AA68</f>
        <v>109843.27</v>
      </c>
      <c r="AC68" s="78">
        <f>+SUMIF('[1]PRIEDAS 4. AUDITUI'!$H$34:$H$191,'PRIEDAS 5. IVV IT (G)'!H68,'[1]PRIEDAS 4. AUDITUI'!$AC$34:$AC$191)</f>
        <v>4064.16</v>
      </c>
      <c r="AD68" s="79">
        <f>+AB68-AC68</f>
        <v>105779.11</v>
      </c>
      <c r="AE68" s="80">
        <f>+K68</f>
        <v>109843.27</v>
      </c>
      <c r="AF68" s="80">
        <f>+L68-V68</f>
        <v>0</v>
      </c>
      <c r="AG68" s="76"/>
      <c r="AH68" s="76"/>
      <c r="AI68" s="76">
        <f>+AE68-AF68-AG68-AH68</f>
        <v>109843.27</v>
      </c>
      <c r="AJ68" s="76"/>
      <c r="AK68" s="77"/>
      <c r="AL68" s="76">
        <f>+AI68-AJ68-AK68</f>
        <v>109843.27</v>
      </c>
      <c r="AM68" s="78">
        <f>+AC68+S68</f>
        <v>29126.52</v>
      </c>
      <c r="AN68" s="79">
        <f>+AL68-AM68</f>
        <v>80716.75</v>
      </c>
      <c r="AO68" s="81"/>
      <c r="AP68" s="62"/>
      <c r="AQ68" s="69"/>
      <c r="AR68" s="67"/>
      <c r="AS68" s="69"/>
      <c r="AT68" s="68"/>
    </row>
    <row r="69" spans="2:46" s="60" customFormat="1" ht="12.75" customHeight="1" x14ac:dyDescent="0.3">
      <c r="B69" s="224" t="s">
        <v>137</v>
      </c>
      <c r="C69" s="202" t="s">
        <v>138</v>
      </c>
      <c r="D69" s="203"/>
      <c r="E69" s="203"/>
      <c r="F69" s="203"/>
      <c r="G69" s="204"/>
      <c r="H69" s="99"/>
      <c r="I69" s="99"/>
      <c r="J69" s="99"/>
      <c r="K69" s="234">
        <f>+SUM(K70+K73+K75+K79+K81)</f>
        <v>1202849.08</v>
      </c>
      <c r="L69" s="234">
        <f t="shared" ref="L69:AN69" si="9">+SUM(L70+L73+L75+L79+L81)</f>
        <v>0</v>
      </c>
      <c r="M69" s="234">
        <f t="shared" si="9"/>
        <v>0</v>
      </c>
      <c r="N69" s="234">
        <f t="shared" si="9"/>
        <v>0</v>
      </c>
      <c r="O69" s="234">
        <f t="shared" si="9"/>
        <v>1202849.08</v>
      </c>
      <c r="P69" s="234">
        <f t="shared" si="9"/>
        <v>0</v>
      </c>
      <c r="Q69" s="234">
        <f t="shared" si="9"/>
        <v>0</v>
      </c>
      <c r="R69" s="234">
        <f t="shared" si="9"/>
        <v>1202849.08</v>
      </c>
      <c r="S69" s="234">
        <f t="shared" si="9"/>
        <v>433745.79000000004</v>
      </c>
      <c r="T69" s="234">
        <f t="shared" si="9"/>
        <v>769103.29</v>
      </c>
      <c r="U69" s="234">
        <f t="shared" si="9"/>
        <v>1202849.08</v>
      </c>
      <c r="V69" s="234">
        <f t="shared" si="9"/>
        <v>0</v>
      </c>
      <c r="W69" s="234">
        <f t="shared" si="9"/>
        <v>0</v>
      </c>
      <c r="X69" s="234">
        <f t="shared" si="9"/>
        <v>0</v>
      </c>
      <c r="Y69" s="234">
        <f t="shared" si="9"/>
        <v>1202849.08</v>
      </c>
      <c r="Z69" s="234">
        <f t="shared" si="9"/>
        <v>0</v>
      </c>
      <c r="AA69" s="234">
        <f t="shared" si="9"/>
        <v>0</v>
      </c>
      <c r="AB69" s="234">
        <f t="shared" si="9"/>
        <v>1202849.08</v>
      </c>
      <c r="AC69" s="234">
        <f t="shared" si="9"/>
        <v>75990.540000000008</v>
      </c>
      <c r="AD69" s="234">
        <f t="shared" si="9"/>
        <v>1126858.5399999998</v>
      </c>
      <c r="AE69" s="234">
        <f t="shared" si="9"/>
        <v>1202849.08</v>
      </c>
      <c r="AF69" s="234">
        <f t="shared" si="9"/>
        <v>0</v>
      </c>
      <c r="AG69" s="234">
        <f t="shared" si="9"/>
        <v>0</v>
      </c>
      <c r="AH69" s="234">
        <f t="shared" si="9"/>
        <v>0</v>
      </c>
      <c r="AI69" s="234">
        <f t="shared" si="9"/>
        <v>1202849.08</v>
      </c>
      <c r="AJ69" s="234">
        <f t="shared" si="9"/>
        <v>0</v>
      </c>
      <c r="AK69" s="234">
        <f t="shared" si="9"/>
        <v>0</v>
      </c>
      <c r="AL69" s="234">
        <f t="shared" si="9"/>
        <v>1202849.08</v>
      </c>
      <c r="AM69" s="234">
        <f t="shared" si="9"/>
        <v>509736.33000000007</v>
      </c>
      <c r="AN69" s="234">
        <f t="shared" si="9"/>
        <v>693112.75</v>
      </c>
      <c r="AO69" s="70"/>
      <c r="AP69" s="62"/>
      <c r="AQ69" s="69"/>
      <c r="AR69" s="67"/>
      <c r="AS69" s="69"/>
      <c r="AT69" s="68"/>
    </row>
    <row r="70" spans="2:46" s="60" customFormat="1" ht="26.25" customHeight="1" outlineLevel="1" x14ac:dyDescent="0.3">
      <c r="B70" s="98"/>
      <c r="C70" s="202" t="s">
        <v>139</v>
      </c>
      <c r="D70" s="203"/>
      <c r="E70" s="203"/>
      <c r="F70" s="203"/>
      <c r="G70" s="204"/>
      <c r="H70" s="99"/>
      <c r="I70" s="99"/>
      <c r="J70" s="99"/>
      <c r="K70" s="234">
        <f>SUM(K71)</f>
        <v>0</v>
      </c>
      <c r="L70" s="234">
        <f t="shared" ref="L70:AN70" si="10">SUM(L71)</f>
        <v>0</v>
      </c>
      <c r="M70" s="234">
        <f t="shared" si="10"/>
        <v>0</v>
      </c>
      <c r="N70" s="234">
        <f t="shared" si="10"/>
        <v>0</v>
      </c>
      <c r="O70" s="234">
        <f t="shared" si="10"/>
        <v>0</v>
      </c>
      <c r="P70" s="234">
        <f t="shared" si="10"/>
        <v>0</v>
      </c>
      <c r="Q70" s="234">
        <f t="shared" si="10"/>
        <v>0</v>
      </c>
      <c r="R70" s="234">
        <f t="shared" si="10"/>
        <v>0</v>
      </c>
      <c r="S70" s="234">
        <f t="shared" si="10"/>
        <v>0</v>
      </c>
      <c r="T70" s="234">
        <f t="shared" si="10"/>
        <v>0</v>
      </c>
      <c r="U70" s="234">
        <f t="shared" si="10"/>
        <v>0</v>
      </c>
      <c r="V70" s="234">
        <f t="shared" si="10"/>
        <v>0</v>
      </c>
      <c r="W70" s="234">
        <f t="shared" si="10"/>
        <v>0</v>
      </c>
      <c r="X70" s="234">
        <f t="shared" si="10"/>
        <v>0</v>
      </c>
      <c r="Y70" s="234">
        <f t="shared" si="10"/>
        <v>0</v>
      </c>
      <c r="Z70" s="234">
        <f t="shared" si="10"/>
        <v>0</v>
      </c>
      <c r="AA70" s="234">
        <f t="shared" si="10"/>
        <v>0</v>
      </c>
      <c r="AB70" s="234">
        <f t="shared" si="10"/>
        <v>0</v>
      </c>
      <c r="AC70" s="234">
        <f t="shared" si="10"/>
        <v>0</v>
      </c>
      <c r="AD70" s="234">
        <f t="shared" si="10"/>
        <v>0</v>
      </c>
      <c r="AE70" s="234"/>
      <c r="AF70" s="234">
        <f t="shared" si="10"/>
        <v>0</v>
      </c>
      <c r="AG70" s="234">
        <f t="shared" si="10"/>
        <v>0</v>
      </c>
      <c r="AH70" s="234">
        <f t="shared" si="10"/>
        <v>0</v>
      </c>
      <c r="AI70" s="234">
        <f t="shared" si="10"/>
        <v>0</v>
      </c>
      <c r="AJ70" s="234">
        <f t="shared" si="10"/>
        <v>0</v>
      </c>
      <c r="AK70" s="234">
        <f t="shared" si="10"/>
        <v>0</v>
      </c>
      <c r="AL70" s="234">
        <f t="shared" si="10"/>
        <v>0</v>
      </c>
      <c r="AM70" s="234">
        <f t="shared" si="10"/>
        <v>0</v>
      </c>
      <c r="AN70" s="234">
        <f t="shared" si="10"/>
        <v>0</v>
      </c>
      <c r="AO70" s="70"/>
      <c r="AP70" s="62"/>
      <c r="AQ70" s="69"/>
      <c r="AR70" s="67"/>
      <c r="AS70" s="69"/>
      <c r="AT70" s="68"/>
    </row>
    <row r="71" spans="2:46" s="60" customFormat="1" ht="12.75" customHeight="1" outlineLevel="1" x14ac:dyDescent="0.3">
      <c r="B71" s="249"/>
      <c r="C71" s="208"/>
      <c r="D71" s="209"/>
      <c r="E71" s="209"/>
      <c r="F71" s="209"/>
      <c r="G71" s="210"/>
      <c r="H71" s="93"/>
      <c r="I71" s="94"/>
      <c r="J71" s="93"/>
      <c r="K71" s="75">
        <v>0</v>
      </c>
      <c r="L71" s="76">
        <v>0</v>
      </c>
      <c r="M71" s="76"/>
      <c r="N71" s="76"/>
      <c r="O71" s="76">
        <f>+K71-L71-M71-N71</f>
        <v>0</v>
      </c>
      <c r="P71" s="76"/>
      <c r="Q71" s="77"/>
      <c r="R71" s="76">
        <f>+O71-P71-Q71</f>
        <v>0</v>
      </c>
      <c r="S71" s="78">
        <v>0</v>
      </c>
      <c r="T71" s="79">
        <f>+R71-S71</f>
        <v>0</v>
      </c>
      <c r="U71" s="95">
        <v>0</v>
      </c>
      <c r="V71" s="76"/>
      <c r="W71" s="76"/>
      <c r="X71" s="76"/>
      <c r="Y71" s="76">
        <f>+U71-V71-W71-X71</f>
        <v>0</v>
      </c>
      <c r="Z71" s="76"/>
      <c r="AA71" s="77"/>
      <c r="AB71" s="76">
        <f>+Y71-Z71-AA71</f>
        <v>0</v>
      </c>
      <c r="AC71" s="78">
        <f>+Y71+S71</f>
        <v>0</v>
      </c>
      <c r="AD71" s="79">
        <f>+AB71-AC71</f>
        <v>0</v>
      </c>
      <c r="AE71" s="80"/>
      <c r="AF71" s="80"/>
      <c r="AG71" s="76"/>
      <c r="AH71" s="76"/>
      <c r="AI71" s="76"/>
      <c r="AJ71" s="76"/>
      <c r="AK71" s="77"/>
      <c r="AL71" s="76"/>
      <c r="AM71" s="78">
        <v>0</v>
      </c>
      <c r="AN71" s="79">
        <f>AL71</f>
        <v>0</v>
      </c>
      <c r="AO71" s="81"/>
      <c r="AP71" s="62"/>
      <c r="AQ71" s="96">
        <f>83151.5625/3.4528</f>
        <v>24082.357072520852</v>
      </c>
      <c r="AR71" s="97">
        <f>1334991.5175/3.4528</f>
        <v>386640.2680433272</v>
      </c>
      <c r="AS71" s="69"/>
      <c r="AT71" s="68"/>
    </row>
    <row r="72" spans="2:46" s="105" customFormat="1" ht="12.75" customHeight="1" outlineLevel="1" x14ac:dyDescent="0.3">
      <c r="B72" s="98"/>
      <c r="C72" s="214"/>
      <c r="D72" s="215"/>
      <c r="E72" s="215"/>
      <c r="F72" s="215"/>
      <c r="G72" s="216"/>
      <c r="H72" s="99"/>
      <c r="I72" s="99"/>
      <c r="J72" s="99"/>
      <c r="K72" s="80"/>
      <c r="L72" s="76"/>
      <c r="M72" s="76"/>
      <c r="N72" s="76"/>
      <c r="O72" s="76"/>
      <c r="P72" s="76"/>
      <c r="Q72" s="77"/>
      <c r="R72" s="76"/>
      <c r="S72" s="78"/>
      <c r="T72" s="79"/>
      <c r="U72" s="80"/>
      <c r="V72" s="76"/>
      <c r="W72" s="76"/>
      <c r="X72" s="76"/>
      <c r="Y72" s="76"/>
      <c r="Z72" s="76"/>
      <c r="AA72" s="77"/>
      <c r="AB72" s="76"/>
      <c r="AC72" s="78"/>
      <c r="AD72" s="79"/>
      <c r="AE72" s="80"/>
      <c r="AF72" s="80"/>
      <c r="AG72" s="76"/>
      <c r="AH72" s="76"/>
      <c r="AI72" s="76"/>
      <c r="AJ72" s="76"/>
      <c r="AK72" s="77"/>
      <c r="AL72" s="76"/>
      <c r="AM72" s="78"/>
      <c r="AN72" s="79"/>
      <c r="AO72" s="100"/>
      <c r="AP72" s="101"/>
      <c r="AQ72" s="102"/>
      <c r="AR72" s="103"/>
      <c r="AS72" s="102"/>
      <c r="AT72" s="104"/>
    </row>
    <row r="73" spans="2:46" s="60" customFormat="1" ht="12.75" customHeight="1" outlineLevel="1" x14ac:dyDescent="0.3">
      <c r="B73" s="98"/>
      <c r="C73" s="202" t="s">
        <v>140</v>
      </c>
      <c r="D73" s="203"/>
      <c r="E73" s="203"/>
      <c r="F73" s="203"/>
      <c r="G73" s="204"/>
      <c r="H73" s="99"/>
      <c r="I73" s="99"/>
      <c r="J73" s="99"/>
      <c r="K73" s="80">
        <f>SUM(K74)</f>
        <v>294692.77</v>
      </c>
      <c r="L73" s="80">
        <f t="shared" ref="L73:AN73" si="11">SUM(L74)</f>
        <v>0</v>
      </c>
      <c r="M73" s="80">
        <f t="shared" si="11"/>
        <v>0</v>
      </c>
      <c r="N73" s="80">
        <f t="shared" si="11"/>
        <v>0</v>
      </c>
      <c r="O73" s="80">
        <f t="shared" si="11"/>
        <v>294692.77</v>
      </c>
      <c r="P73" s="80">
        <f t="shared" si="11"/>
        <v>0</v>
      </c>
      <c r="Q73" s="80">
        <f t="shared" si="11"/>
        <v>0</v>
      </c>
      <c r="R73" s="80">
        <f t="shared" si="11"/>
        <v>294692.77</v>
      </c>
      <c r="S73" s="80">
        <f t="shared" si="11"/>
        <v>102401.65</v>
      </c>
      <c r="T73" s="80">
        <f t="shared" si="11"/>
        <v>192291.12000000002</v>
      </c>
      <c r="U73" s="80">
        <f t="shared" si="11"/>
        <v>294692.77</v>
      </c>
      <c r="V73" s="80">
        <f t="shared" si="11"/>
        <v>0</v>
      </c>
      <c r="W73" s="80">
        <f t="shared" si="11"/>
        <v>0</v>
      </c>
      <c r="X73" s="80">
        <f t="shared" si="11"/>
        <v>0</v>
      </c>
      <c r="Y73" s="80">
        <f t="shared" si="11"/>
        <v>294692.77</v>
      </c>
      <c r="Z73" s="80">
        <f t="shared" si="11"/>
        <v>0</v>
      </c>
      <c r="AA73" s="80">
        <f t="shared" si="11"/>
        <v>0</v>
      </c>
      <c r="AB73" s="80">
        <f t="shared" si="11"/>
        <v>294692.77</v>
      </c>
      <c r="AC73" s="80">
        <f t="shared" si="11"/>
        <v>18418.32</v>
      </c>
      <c r="AD73" s="80">
        <f t="shared" si="11"/>
        <v>276274.45</v>
      </c>
      <c r="AE73" s="80">
        <f t="shared" si="11"/>
        <v>294692.77</v>
      </c>
      <c r="AF73" s="80">
        <f t="shared" si="11"/>
        <v>0</v>
      </c>
      <c r="AG73" s="80">
        <f t="shared" si="11"/>
        <v>0</v>
      </c>
      <c r="AH73" s="80">
        <f t="shared" si="11"/>
        <v>0</v>
      </c>
      <c r="AI73" s="80">
        <f t="shared" si="11"/>
        <v>294692.77</v>
      </c>
      <c r="AJ73" s="80">
        <f t="shared" si="11"/>
        <v>0</v>
      </c>
      <c r="AK73" s="80">
        <f t="shared" si="11"/>
        <v>0</v>
      </c>
      <c r="AL73" s="80">
        <f t="shared" si="11"/>
        <v>294692.77</v>
      </c>
      <c r="AM73" s="80">
        <f t="shared" si="11"/>
        <v>120819.97</v>
      </c>
      <c r="AN73" s="80">
        <f t="shared" si="11"/>
        <v>173872.80000000002</v>
      </c>
      <c r="AO73" s="61"/>
      <c r="AP73" s="62"/>
      <c r="AQ73" s="69"/>
      <c r="AR73" s="67"/>
      <c r="AS73" s="69"/>
      <c r="AT73" s="68"/>
    </row>
    <row r="74" spans="2:46" s="60" customFormat="1" ht="12.75" customHeight="1" outlineLevel="1" x14ac:dyDescent="0.3">
      <c r="B74" s="98"/>
      <c r="C74" s="208" t="s">
        <v>141</v>
      </c>
      <c r="D74" s="209"/>
      <c r="E74" s="209"/>
      <c r="F74" s="209"/>
      <c r="G74" s="210"/>
      <c r="H74" s="93">
        <v>88</v>
      </c>
      <c r="I74" s="94">
        <v>41183</v>
      </c>
      <c r="J74" s="93">
        <v>16</v>
      </c>
      <c r="K74" s="75">
        <f>+SUMIF('[1]PRIEDAS 4. AUDITUI'!$H$34:$H$191,'PRIEDAS 5. IVV IT (G)'!H74,'[1]PRIEDAS 4. AUDITUI'!$K$34:$K$191)</f>
        <v>294692.77</v>
      </c>
      <c r="L74" s="76"/>
      <c r="M74" s="76"/>
      <c r="N74" s="76"/>
      <c r="O74" s="76">
        <f>+K74-L74-M74-N74</f>
        <v>294692.77</v>
      </c>
      <c r="P74" s="76"/>
      <c r="Q74" s="77"/>
      <c r="R74" s="76">
        <f>+O74-P74-Q74</f>
        <v>294692.77</v>
      </c>
      <c r="S74" s="78">
        <f>+SUMIF('[1]PRIEDAS 4. AUDITUI'!$H$34:$H$191,'PRIEDAS 5. IVV IT (G)'!H74,'[1]PRIEDAS 4. AUDITUI'!$S$34:$S$191)</f>
        <v>102401.65</v>
      </c>
      <c r="T74" s="79">
        <f>+R74-S74</f>
        <v>192291.12000000002</v>
      </c>
      <c r="U74" s="80">
        <f>+K74</f>
        <v>294692.77</v>
      </c>
      <c r="V74" s="76"/>
      <c r="W74" s="76"/>
      <c r="X74" s="76"/>
      <c r="Y74" s="76">
        <f>+U74-V74-W74-X74</f>
        <v>294692.77</v>
      </c>
      <c r="Z74" s="76"/>
      <c r="AA74" s="77"/>
      <c r="AB74" s="76">
        <f>+Y74-Z74-AA74</f>
        <v>294692.77</v>
      </c>
      <c r="AC74" s="78">
        <f>+SUMIF('[1]PRIEDAS 4. AUDITUI'!$H$34:$H$191,'PRIEDAS 5. IVV IT (G)'!H74,'[1]PRIEDAS 4. AUDITUI'!$AC$34:$AC$191)</f>
        <v>18418.32</v>
      </c>
      <c r="AD74" s="79">
        <f>+AB74-AC74</f>
        <v>276274.45</v>
      </c>
      <c r="AE74" s="80">
        <f>+K74</f>
        <v>294692.77</v>
      </c>
      <c r="AF74" s="80">
        <f>+L74-V74</f>
        <v>0</v>
      </c>
      <c r="AG74" s="76"/>
      <c r="AH74" s="76"/>
      <c r="AI74" s="76">
        <f>+AE74-AF74-AG74-AH74</f>
        <v>294692.77</v>
      </c>
      <c r="AJ74" s="76"/>
      <c r="AK74" s="77"/>
      <c r="AL74" s="76">
        <f>+AI74-AJ74-AK74</f>
        <v>294692.77</v>
      </c>
      <c r="AM74" s="78">
        <f>+AC74+S74</f>
        <v>120819.97</v>
      </c>
      <c r="AN74" s="79">
        <f>+AL74-AM74</f>
        <v>173872.80000000002</v>
      </c>
      <c r="AO74" s="81"/>
      <c r="AP74" s="62"/>
      <c r="AQ74" s="69"/>
      <c r="AR74" s="67"/>
      <c r="AS74" s="69"/>
      <c r="AT74" s="68"/>
    </row>
    <row r="75" spans="2:46" s="60" customFormat="1" ht="24.75" customHeight="1" outlineLevel="1" x14ac:dyDescent="0.3">
      <c r="B75" s="98"/>
      <c r="C75" s="202" t="s">
        <v>142</v>
      </c>
      <c r="D75" s="203"/>
      <c r="E75" s="203"/>
      <c r="F75" s="203"/>
      <c r="G75" s="204"/>
      <c r="H75" s="99"/>
      <c r="I75" s="99"/>
      <c r="J75" s="99"/>
      <c r="K75" s="234">
        <f>SUM(K76:K78)</f>
        <v>8623.91</v>
      </c>
      <c r="L75" s="234">
        <f t="shared" ref="L75:AN75" si="12">SUM(L76:L78)</f>
        <v>0</v>
      </c>
      <c r="M75" s="234">
        <f t="shared" si="12"/>
        <v>0</v>
      </c>
      <c r="N75" s="234">
        <f t="shared" si="12"/>
        <v>0</v>
      </c>
      <c r="O75" s="234">
        <f t="shared" si="12"/>
        <v>8623.91</v>
      </c>
      <c r="P75" s="234">
        <f t="shared" si="12"/>
        <v>0</v>
      </c>
      <c r="Q75" s="234">
        <f t="shared" si="12"/>
        <v>0</v>
      </c>
      <c r="R75" s="234">
        <f t="shared" si="12"/>
        <v>8623.91</v>
      </c>
      <c r="S75" s="234">
        <f t="shared" si="12"/>
        <v>2438.0499999999997</v>
      </c>
      <c r="T75" s="234">
        <f t="shared" si="12"/>
        <v>6185.8600000000006</v>
      </c>
      <c r="U75" s="234">
        <f t="shared" si="12"/>
        <v>8623.91</v>
      </c>
      <c r="V75" s="234">
        <f t="shared" si="12"/>
        <v>0</v>
      </c>
      <c r="W75" s="234">
        <f t="shared" si="12"/>
        <v>0</v>
      </c>
      <c r="X75" s="234">
        <f t="shared" si="12"/>
        <v>0</v>
      </c>
      <c r="Y75" s="234">
        <f t="shared" si="12"/>
        <v>8623.91</v>
      </c>
      <c r="Z75" s="234">
        <f t="shared" si="12"/>
        <v>0</v>
      </c>
      <c r="AA75" s="234">
        <f t="shared" si="12"/>
        <v>0</v>
      </c>
      <c r="AB75" s="234">
        <f t="shared" si="12"/>
        <v>8623.91</v>
      </c>
      <c r="AC75" s="234">
        <f t="shared" si="12"/>
        <v>862.32</v>
      </c>
      <c r="AD75" s="234">
        <f t="shared" si="12"/>
        <v>7761.59</v>
      </c>
      <c r="AE75" s="234">
        <f t="shared" si="12"/>
        <v>8623.91</v>
      </c>
      <c r="AF75" s="234">
        <f t="shared" si="12"/>
        <v>0</v>
      </c>
      <c r="AG75" s="234">
        <f t="shared" si="12"/>
        <v>0</v>
      </c>
      <c r="AH75" s="234">
        <f t="shared" si="12"/>
        <v>0</v>
      </c>
      <c r="AI75" s="234">
        <f t="shared" si="12"/>
        <v>8623.91</v>
      </c>
      <c r="AJ75" s="234">
        <f t="shared" si="12"/>
        <v>0</v>
      </c>
      <c r="AK75" s="234">
        <f t="shared" si="12"/>
        <v>0</v>
      </c>
      <c r="AL75" s="234">
        <f t="shared" si="12"/>
        <v>8623.91</v>
      </c>
      <c r="AM75" s="234">
        <f t="shared" si="12"/>
        <v>3300.37</v>
      </c>
      <c r="AN75" s="234">
        <f t="shared" si="12"/>
        <v>5323.54</v>
      </c>
      <c r="AO75" s="70"/>
      <c r="AP75" s="62"/>
      <c r="AQ75" s="69"/>
      <c r="AR75" s="67"/>
      <c r="AS75" s="69"/>
      <c r="AT75" s="68"/>
    </row>
    <row r="76" spans="2:46" s="60" customFormat="1" ht="12.75" customHeight="1" outlineLevel="1" x14ac:dyDescent="0.3">
      <c r="B76" s="98"/>
      <c r="C76" s="208" t="s">
        <v>143</v>
      </c>
      <c r="D76" s="209"/>
      <c r="E76" s="209"/>
      <c r="F76" s="209"/>
      <c r="G76" s="210"/>
      <c r="H76" s="93">
        <v>74</v>
      </c>
      <c r="I76" s="94">
        <v>40724</v>
      </c>
      <c r="J76" s="93">
        <v>10</v>
      </c>
      <c r="K76" s="75"/>
      <c r="L76" s="76"/>
      <c r="M76" s="76"/>
      <c r="N76" s="76"/>
      <c r="O76" s="76"/>
      <c r="P76" s="76"/>
      <c r="Q76" s="77"/>
      <c r="R76" s="76"/>
      <c r="S76" s="78"/>
      <c r="T76" s="79"/>
      <c r="U76" s="95"/>
      <c r="V76" s="80"/>
      <c r="W76" s="76"/>
      <c r="X76" s="76"/>
      <c r="Y76" s="76"/>
      <c r="Z76" s="76"/>
      <c r="AA76" s="77"/>
      <c r="AB76" s="76"/>
      <c r="AC76" s="78"/>
      <c r="AD76" s="79"/>
      <c r="AE76" s="80"/>
      <c r="AF76" s="80"/>
      <c r="AG76" s="76"/>
      <c r="AH76" s="76"/>
      <c r="AI76" s="76"/>
      <c r="AJ76" s="76"/>
      <c r="AK76" s="77"/>
      <c r="AL76" s="76"/>
      <c r="AM76" s="78"/>
      <c r="AN76" s="79"/>
      <c r="AO76" s="81"/>
      <c r="AP76" s="62"/>
      <c r="AQ76" s="69"/>
      <c r="AR76" s="67"/>
      <c r="AS76" s="69"/>
      <c r="AT76" s="68"/>
    </row>
    <row r="77" spans="2:46" s="60" customFormat="1" ht="12.75" customHeight="1" outlineLevel="1" x14ac:dyDescent="0.3">
      <c r="B77" s="98"/>
      <c r="C77" s="208" t="s">
        <v>144</v>
      </c>
      <c r="D77" s="209"/>
      <c r="E77" s="209"/>
      <c r="F77" s="209"/>
      <c r="G77" s="210"/>
      <c r="H77" s="93">
        <v>78</v>
      </c>
      <c r="I77" s="94">
        <v>40724</v>
      </c>
      <c r="J77" s="93">
        <v>10</v>
      </c>
      <c r="K77" s="75"/>
      <c r="L77" s="76"/>
      <c r="M77" s="76"/>
      <c r="N77" s="76"/>
      <c r="O77" s="76"/>
      <c r="P77" s="76"/>
      <c r="Q77" s="77"/>
      <c r="R77" s="76"/>
      <c r="S77" s="78"/>
      <c r="T77" s="79"/>
      <c r="U77" s="95"/>
      <c r="V77" s="80"/>
      <c r="W77" s="76"/>
      <c r="X77" s="76"/>
      <c r="Y77" s="76"/>
      <c r="Z77" s="76"/>
      <c r="AA77" s="77"/>
      <c r="AB77" s="76"/>
      <c r="AC77" s="78"/>
      <c r="AD77" s="79"/>
      <c r="AE77" s="80"/>
      <c r="AF77" s="80"/>
      <c r="AG77" s="76"/>
      <c r="AH77" s="76"/>
      <c r="AI77" s="76"/>
      <c r="AJ77" s="76"/>
      <c r="AK77" s="77"/>
      <c r="AL77" s="76"/>
      <c r="AM77" s="78"/>
      <c r="AN77" s="79"/>
      <c r="AO77" s="81"/>
      <c r="AP77" s="62"/>
      <c r="AQ77" s="69"/>
      <c r="AR77" s="67"/>
      <c r="AS77" s="69"/>
      <c r="AT77" s="68"/>
    </row>
    <row r="78" spans="2:46" s="60" customFormat="1" ht="12.75" customHeight="1" outlineLevel="1" x14ac:dyDescent="0.3">
      <c r="B78" s="98"/>
      <c r="C78" s="208" t="s">
        <v>145</v>
      </c>
      <c r="D78" s="209"/>
      <c r="E78" s="209"/>
      <c r="F78" s="209"/>
      <c r="G78" s="210"/>
      <c r="H78" s="93">
        <v>91</v>
      </c>
      <c r="I78" s="94">
        <v>41183</v>
      </c>
      <c r="J78" s="93">
        <v>10</v>
      </c>
      <c r="K78" s="75">
        <f>+SUMIF('[1]PRIEDAS 4. AUDITUI'!$H$34:$H$191,'PRIEDAS 5. IVV IT (G)'!H78,'[1]PRIEDAS 4. AUDITUI'!$K$34:$K$191)</f>
        <v>8623.91</v>
      </c>
      <c r="L78" s="76"/>
      <c r="M78" s="76"/>
      <c r="N78" s="76"/>
      <c r="O78" s="76">
        <f>+K78-L78-M78-N78</f>
        <v>8623.91</v>
      </c>
      <c r="P78" s="76"/>
      <c r="Q78" s="77"/>
      <c r="R78" s="76">
        <f>+O78-P78-Q78</f>
        <v>8623.91</v>
      </c>
      <c r="S78" s="78">
        <f>+SUMIF('[1]PRIEDAS 4. AUDITUI'!$H$34:$H$191,'PRIEDAS 5. IVV IT (G)'!H78,'[1]PRIEDAS 4. AUDITUI'!$S$34:$S$191)</f>
        <v>2438.0499999999997</v>
      </c>
      <c r="T78" s="79">
        <f>+R78-S78</f>
        <v>6185.8600000000006</v>
      </c>
      <c r="U78" s="80">
        <f>+K78</f>
        <v>8623.91</v>
      </c>
      <c r="V78" s="76"/>
      <c r="W78" s="76"/>
      <c r="X78" s="76"/>
      <c r="Y78" s="76">
        <f>+U78-V78-W78-X78</f>
        <v>8623.91</v>
      </c>
      <c r="Z78" s="76"/>
      <c r="AA78" s="77"/>
      <c r="AB78" s="76">
        <f>+Y78-Z78-AA78</f>
        <v>8623.91</v>
      </c>
      <c r="AC78" s="78">
        <f>+SUMIF('[1]PRIEDAS 4. AUDITUI'!$H$34:$H$191,'PRIEDAS 5. IVV IT (G)'!H78,'[1]PRIEDAS 4. AUDITUI'!$AC$34:$AC$191)</f>
        <v>862.32</v>
      </c>
      <c r="AD78" s="79">
        <f>+AB78-AC78</f>
        <v>7761.59</v>
      </c>
      <c r="AE78" s="80">
        <f>+K78</f>
        <v>8623.91</v>
      </c>
      <c r="AF78" s="80">
        <f>+L78-V78</f>
        <v>0</v>
      </c>
      <c r="AG78" s="76"/>
      <c r="AH78" s="76"/>
      <c r="AI78" s="76">
        <f>+AE78-AF78-AG78-AH78</f>
        <v>8623.91</v>
      </c>
      <c r="AJ78" s="76"/>
      <c r="AK78" s="77"/>
      <c r="AL78" s="76">
        <f>+AI78-AJ78-AK78</f>
        <v>8623.91</v>
      </c>
      <c r="AM78" s="78">
        <f>+AC78+S78</f>
        <v>3300.37</v>
      </c>
      <c r="AN78" s="79">
        <f>+AL78-AM78</f>
        <v>5323.54</v>
      </c>
      <c r="AO78" s="81"/>
      <c r="AP78" s="62"/>
      <c r="AQ78" s="69"/>
      <c r="AR78" s="67"/>
      <c r="AS78" s="69"/>
      <c r="AT78" s="68"/>
    </row>
    <row r="79" spans="2:46" s="60" customFormat="1" ht="24" customHeight="1" outlineLevel="1" x14ac:dyDescent="0.3">
      <c r="B79" s="98"/>
      <c r="C79" s="202" t="s">
        <v>146</v>
      </c>
      <c r="D79" s="203"/>
      <c r="E79" s="203"/>
      <c r="F79" s="203"/>
      <c r="G79" s="204"/>
      <c r="H79" s="250"/>
      <c r="I79" s="250"/>
      <c r="J79" s="250"/>
      <c r="K79" s="234">
        <f>SUM(K80)</f>
        <v>0</v>
      </c>
      <c r="L79" s="234">
        <f t="shared" ref="L79:AN79" si="13">SUM(L80)</f>
        <v>0</v>
      </c>
      <c r="M79" s="234">
        <f t="shared" si="13"/>
        <v>0</v>
      </c>
      <c r="N79" s="234">
        <f t="shared" si="13"/>
        <v>0</v>
      </c>
      <c r="O79" s="234">
        <f t="shared" si="13"/>
        <v>0</v>
      </c>
      <c r="P79" s="234">
        <f t="shared" si="13"/>
        <v>0</v>
      </c>
      <c r="Q79" s="234">
        <f t="shared" si="13"/>
        <v>0</v>
      </c>
      <c r="R79" s="234">
        <f t="shared" si="13"/>
        <v>0</v>
      </c>
      <c r="S79" s="234">
        <f t="shared" si="13"/>
        <v>0</v>
      </c>
      <c r="T79" s="234">
        <f t="shared" si="13"/>
        <v>0</v>
      </c>
      <c r="U79" s="234">
        <f t="shared" si="13"/>
        <v>0</v>
      </c>
      <c r="V79" s="234">
        <f t="shared" si="13"/>
        <v>0</v>
      </c>
      <c r="W79" s="234">
        <f t="shared" si="13"/>
        <v>0</v>
      </c>
      <c r="X79" s="234">
        <f t="shared" si="13"/>
        <v>0</v>
      </c>
      <c r="Y79" s="234">
        <f t="shared" si="13"/>
        <v>0</v>
      </c>
      <c r="Z79" s="234">
        <f t="shared" si="13"/>
        <v>0</v>
      </c>
      <c r="AA79" s="234">
        <f t="shared" si="13"/>
        <v>0</v>
      </c>
      <c r="AB79" s="234">
        <f t="shared" si="13"/>
        <v>0</v>
      </c>
      <c r="AC79" s="234">
        <f t="shared" si="13"/>
        <v>0</v>
      </c>
      <c r="AD79" s="234">
        <f t="shared" si="13"/>
        <v>0</v>
      </c>
      <c r="AE79" s="234">
        <f t="shared" si="13"/>
        <v>0</v>
      </c>
      <c r="AF79" s="234">
        <f t="shared" si="13"/>
        <v>0</v>
      </c>
      <c r="AG79" s="234">
        <f t="shared" si="13"/>
        <v>0</v>
      </c>
      <c r="AH79" s="234">
        <f t="shared" si="13"/>
        <v>0</v>
      </c>
      <c r="AI79" s="234">
        <f t="shared" si="13"/>
        <v>0</v>
      </c>
      <c r="AJ79" s="234">
        <f t="shared" si="13"/>
        <v>0</v>
      </c>
      <c r="AK79" s="234">
        <f t="shared" si="13"/>
        <v>0</v>
      </c>
      <c r="AL79" s="234">
        <f t="shared" si="13"/>
        <v>0</v>
      </c>
      <c r="AM79" s="234">
        <f t="shared" si="13"/>
        <v>0</v>
      </c>
      <c r="AN79" s="234">
        <f t="shared" si="13"/>
        <v>0</v>
      </c>
      <c r="AO79" s="70"/>
      <c r="AP79" s="62"/>
      <c r="AQ79" s="69"/>
      <c r="AR79" s="67"/>
      <c r="AS79" s="69"/>
      <c r="AT79" s="68"/>
    </row>
    <row r="80" spans="2:46" s="60" customFormat="1" ht="13.8" outlineLevel="1" x14ac:dyDescent="0.3">
      <c r="B80" s="98"/>
      <c r="C80" s="208" t="s">
        <v>147</v>
      </c>
      <c r="D80" s="209"/>
      <c r="E80" s="209"/>
      <c r="F80" s="209"/>
      <c r="G80" s="210"/>
      <c r="H80" s="93">
        <v>73</v>
      </c>
      <c r="I80" s="94">
        <v>40724</v>
      </c>
      <c r="J80" s="93">
        <v>15</v>
      </c>
      <c r="K80" s="75"/>
      <c r="L80" s="76"/>
      <c r="M80" s="76"/>
      <c r="N80" s="76"/>
      <c r="O80" s="76"/>
      <c r="P80" s="76"/>
      <c r="Q80" s="77"/>
      <c r="R80" s="76"/>
      <c r="S80" s="78"/>
      <c r="T80" s="79"/>
      <c r="U80" s="95"/>
      <c r="V80" s="80"/>
      <c r="W80" s="76"/>
      <c r="X80" s="76"/>
      <c r="Y80" s="76"/>
      <c r="Z80" s="76"/>
      <c r="AA80" s="77"/>
      <c r="AB80" s="76"/>
      <c r="AC80" s="78"/>
      <c r="AD80" s="79"/>
      <c r="AE80" s="80"/>
      <c r="AF80" s="80"/>
      <c r="AG80" s="76"/>
      <c r="AH80" s="76"/>
      <c r="AI80" s="76"/>
      <c r="AJ80" s="76"/>
      <c r="AK80" s="77"/>
      <c r="AL80" s="76"/>
      <c r="AM80" s="78"/>
      <c r="AN80" s="79"/>
      <c r="AO80" s="81"/>
      <c r="AP80" s="62"/>
      <c r="AQ80" s="69"/>
      <c r="AR80" s="67"/>
      <c r="AS80" s="69"/>
      <c r="AT80" s="68"/>
    </row>
    <row r="81" spans="2:46" s="60" customFormat="1" ht="12.75" customHeight="1" outlineLevel="1" x14ac:dyDescent="0.3">
      <c r="B81" s="224"/>
      <c r="C81" s="202" t="s">
        <v>148</v>
      </c>
      <c r="D81" s="203"/>
      <c r="E81" s="203"/>
      <c r="F81" s="203"/>
      <c r="G81" s="204"/>
      <c r="H81" s="99"/>
      <c r="I81" s="251"/>
      <c r="J81" s="99"/>
      <c r="K81" s="252">
        <f>SUM(K82:K98)</f>
        <v>899532.40000000014</v>
      </c>
      <c r="L81" s="252">
        <f t="shared" ref="L81:AN81" si="14">SUM(L82:L98)</f>
        <v>0</v>
      </c>
      <c r="M81" s="252">
        <f t="shared" si="14"/>
        <v>0</v>
      </c>
      <c r="N81" s="252">
        <f t="shared" si="14"/>
        <v>0</v>
      </c>
      <c r="O81" s="252">
        <f t="shared" si="14"/>
        <v>899532.40000000014</v>
      </c>
      <c r="P81" s="252">
        <f t="shared" si="14"/>
        <v>0</v>
      </c>
      <c r="Q81" s="252">
        <f t="shared" si="14"/>
        <v>0</v>
      </c>
      <c r="R81" s="252">
        <f t="shared" si="14"/>
        <v>899532.40000000014</v>
      </c>
      <c r="S81" s="252">
        <f t="shared" si="14"/>
        <v>328906.09000000003</v>
      </c>
      <c r="T81" s="252">
        <f t="shared" si="14"/>
        <v>570626.30999999994</v>
      </c>
      <c r="U81" s="252">
        <f>SUM(U82:U98)</f>
        <v>899532.40000000014</v>
      </c>
      <c r="V81" s="252">
        <f t="shared" si="14"/>
        <v>0</v>
      </c>
      <c r="W81" s="252">
        <f t="shared" si="14"/>
        <v>0</v>
      </c>
      <c r="X81" s="252">
        <f t="shared" si="14"/>
        <v>0</v>
      </c>
      <c r="Y81" s="252">
        <f t="shared" si="14"/>
        <v>899532.40000000014</v>
      </c>
      <c r="Z81" s="252">
        <f t="shared" si="14"/>
        <v>0</v>
      </c>
      <c r="AA81" s="252">
        <f t="shared" si="14"/>
        <v>0</v>
      </c>
      <c r="AB81" s="252">
        <f t="shared" si="14"/>
        <v>899532.40000000014</v>
      </c>
      <c r="AC81" s="252">
        <f t="shared" si="14"/>
        <v>56709.9</v>
      </c>
      <c r="AD81" s="252">
        <f t="shared" si="14"/>
        <v>842822.49999999977</v>
      </c>
      <c r="AE81" s="252">
        <f>SUM(AE82:AE98)</f>
        <v>899532.40000000014</v>
      </c>
      <c r="AF81" s="252">
        <f t="shared" si="14"/>
        <v>0</v>
      </c>
      <c r="AG81" s="252">
        <f t="shared" si="14"/>
        <v>0</v>
      </c>
      <c r="AH81" s="252">
        <f t="shared" si="14"/>
        <v>0</v>
      </c>
      <c r="AI81" s="252">
        <f t="shared" si="14"/>
        <v>899532.40000000014</v>
      </c>
      <c r="AJ81" s="252">
        <f t="shared" si="14"/>
        <v>0</v>
      </c>
      <c r="AK81" s="252">
        <f t="shared" si="14"/>
        <v>0</v>
      </c>
      <c r="AL81" s="252">
        <f t="shared" si="14"/>
        <v>899532.40000000014</v>
      </c>
      <c r="AM81" s="252">
        <f t="shared" si="14"/>
        <v>385615.99000000011</v>
      </c>
      <c r="AN81" s="252">
        <f t="shared" si="14"/>
        <v>513916.41</v>
      </c>
      <c r="AO81" s="106"/>
      <c r="AP81" s="62"/>
      <c r="AQ81" s="69"/>
      <c r="AR81" s="67"/>
      <c r="AS81" s="69"/>
      <c r="AT81" s="68"/>
    </row>
    <row r="82" spans="2:46" s="60" customFormat="1" ht="12.75" customHeight="1" outlineLevel="1" x14ac:dyDescent="0.3">
      <c r="B82" s="224"/>
      <c r="C82" s="208" t="s">
        <v>149</v>
      </c>
      <c r="D82" s="209"/>
      <c r="E82" s="209"/>
      <c r="F82" s="209"/>
      <c r="G82" s="210"/>
      <c r="H82" s="93">
        <v>76</v>
      </c>
      <c r="I82" s="94">
        <v>40724</v>
      </c>
      <c r="J82" s="93">
        <v>30</v>
      </c>
      <c r="K82" s="75"/>
      <c r="L82" s="76"/>
      <c r="M82" s="76"/>
      <c r="N82" s="76"/>
      <c r="O82" s="76"/>
      <c r="P82" s="76"/>
      <c r="Q82" s="77"/>
      <c r="R82" s="76"/>
      <c r="S82" s="78"/>
      <c r="T82" s="79"/>
      <c r="U82" s="95"/>
      <c r="V82" s="80"/>
      <c r="W82" s="76"/>
      <c r="X82" s="76"/>
      <c r="Y82" s="76"/>
      <c r="Z82" s="76"/>
      <c r="AA82" s="77"/>
      <c r="AB82" s="76"/>
      <c r="AC82" s="78"/>
      <c r="AD82" s="79"/>
      <c r="AE82" s="80"/>
      <c r="AF82" s="80"/>
      <c r="AG82" s="76"/>
      <c r="AH82" s="76"/>
      <c r="AI82" s="76"/>
      <c r="AJ82" s="76"/>
      <c r="AK82" s="77"/>
      <c r="AL82" s="76"/>
      <c r="AM82" s="78"/>
      <c r="AN82" s="79"/>
      <c r="AO82" s="81"/>
      <c r="AP82" s="62"/>
      <c r="AQ82" s="69"/>
      <c r="AR82" s="67"/>
      <c r="AS82" s="69"/>
      <c r="AT82" s="68"/>
    </row>
    <row r="83" spans="2:46" s="60" customFormat="1" ht="12.75" customHeight="1" outlineLevel="1" x14ac:dyDescent="0.3">
      <c r="B83" s="224"/>
      <c r="C83" s="208" t="s">
        <v>150</v>
      </c>
      <c r="D83" s="209"/>
      <c r="E83" s="209"/>
      <c r="F83" s="209"/>
      <c r="G83" s="210"/>
      <c r="H83" s="93">
        <v>77</v>
      </c>
      <c r="I83" s="94">
        <v>40724</v>
      </c>
      <c r="J83" s="93">
        <v>15</v>
      </c>
      <c r="K83" s="75"/>
      <c r="L83" s="76"/>
      <c r="M83" s="76"/>
      <c r="N83" s="76"/>
      <c r="O83" s="76"/>
      <c r="P83" s="76"/>
      <c r="Q83" s="77"/>
      <c r="R83" s="76"/>
      <c r="S83" s="78"/>
      <c r="T83" s="79"/>
      <c r="U83" s="95"/>
      <c r="V83" s="80"/>
      <c r="W83" s="76"/>
      <c r="X83" s="76"/>
      <c r="Y83" s="76"/>
      <c r="Z83" s="76"/>
      <c r="AA83" s="77"/>
      <c r="AB83" s="76"/>
      <c r="AC83" s="78"/>
      <c r="AD83" s="79"/>
      <c r="AE83" s="80"/>
      <c r="AF83" s="80"/>
      <c r="AG83" s="76"/>
      <c r="AH83" s="76"/>
      <c r="AI83" s="76"/>
      <c r="AJ83" s="76"/>
      <c r="AK83" s="77"/>
      <c r="AL83" s="76"/>
      <c r="AM83" s="78"/>
      <c r="AN83" s="79"/>
      <c r="AO83" s="81"/>
      <c r="AP83" s="62"/>
      <c r="AQ83" s="69"/>
      <c r="AR83" s="67"/>
      <c r="AS83" s="69"/>
      <c r="AT83" s="68"/>
    </row>
    <row r="84" spans="2:46" s="60" customFormat="1" ht="12.75" customHeight="1" outlineLevel="1" x14ac:dyDescent="0.3">
      <c r="B84" s="224"/>
      <c r="C84" s="208" t="s">
        <v>151</v>
      </c>
      <c r="D84" s="209"/>
      <c r="E84" s="209"/>
      <c r="F84" s="209"/>
      <c r="G84" s="210"/>
      <c r="H84" s="93">
        <v>80</v>
      </c>
      <c r="I84" s="94">
        <v>40724</v>
      </c>
      <c r="J84" s="93">
        <v>30</v>
      </c>
      <c r="K84" s="75"/>
      <c r="L84" s="76"/>
      <c r="M84" s="76"/>
      <c r="N84" s="76"/>
      <c r="O84" s="76"/>
      <c r="P84" s="76"/>
      <c r="Q84" s="77"/>
      <c r="R84" s="76"/>
      <c r="S84" s="78"/>
      <c r="T84" s="79"/>
      <c r="U84" s="95"/>
      <c r="V84" s="80"/>
      <c r="W84" s="76"/>
      <c r="X84" s="76"/>
      <c r="Y84" s="76"/>
      <c r="Z84" s="76"/>
      <c r="AA84" s="77"/>
      <c r="AB84" s="76"/>
      <c r="AC84" s="78"/>
      <c r="AD84" s="79"/>
      <c r="AE84" s="80"/>
      <c r="AF84" s="80"/>
      <c r="AG84" s="76"/>
      <c r="AH84" s="76"/>
      <c r="AI84" s="76"/>
      <c r="AJ84" s="76"/>
      <c r="AK84" s="77"/>
      <c r="AL84" s="76"/>
      <c r="AM84" s="78"/>
      <c r="AN84" s="79"/>
      <c r="AO84" s="81"/>
      <c r="AP84" s="62"/>
      <c r="AQ84" s="69"/>
      <c r="AR84" s="67"/>
      <c r="AS84" s="69"/>
      <c r="AT84" s="68"/>
    </row>
    <row r="85" spans="2:46" s="60" customFormat="1" ht="12.75" customHeight="1" outlineLevel="1" x14ac:dyDescent="0.3">
      <c r="B85" s="224"/>
      <c r="C85" s="208" t="s">
        <v>152</v>
      </c>
      <c r="D85" s="209"/>
      <c r="E85" s="209"/>
      <c r="F85" s="209"/>
      <c r="G85" s="210"/>
      <c r="H85" s="93">
        <v>81</v>
      </c>
      <c r="I85" s="94">
        <v>40724</v>
      </c>
      <c r="J85" s="93">
        <v>15</v>
      </c>
      <c r="K85" s="75"/>
      <c r="L85" s="76"/>
      <c r="M85" s="76"/>
      <c r="N85" s="76"/>
      <c r="O85" s="76"/>
      <c r="P85" s="76"/>
      <c r="Q85" s="77"/>
      <c r="R85" s="76"/>
      <c r="S85" s="78"/>
      <c r="T85" s="79"/>
      <c r="U85" s="95"/>
      <c r="V85" s="80"/>
      <c r="W85" s="76"/>
      <c r="X85" s="76"/>
      <c r="Y85" s="76"/>
      <c r="Z85" s="76"/>
      <c r="AA85" s="77"/>
      <c r="AB85" s="76"/>
      <c r="AC85" s="78"/>
      <c r="AD85" s="79"/>
      <c r="AE85" s="80"/>
      <c r="AF85" s="80"/>
      <c r="AG85" s="76"/>
      <c r="AH85" s="76"/>
      <c r="AI85" s="76"/>
      <c r="AJ85" s="76"/>
      <c r="AK85" s="77"/>
      <c r="AL85" s="76"/>
      <c r="AM85" s="78"/>
      <c r="AN85" s="79"/>
      <c r="AO85" s="81"/>
      <c r="AP85" s="62"/>
      <c r="AQ85" s="69"/>
      <c r="AR85" s="67"/>
      <c r="AS85" s="69"/>
      <c r="AT85" s="68"/>
    </row>
    <row r="86" spans="2:46" s="60" customFormat="1" ht="12.75" customHeight="1" outlineLevel="1" x14ac:dyDescent="0.3">
      <c r="B86" s="224"/>
      <c r="C86" s="208" t="s">
        <v>153</v>
      </c>
      <c r="D86" s="209"/>
      <c r="E86" s="209"/>
      <c r="F86" s="209"/>
      <c r="G86" s="210"/>
      <c r="H86" s="93">
        <v>89</v>
      </c>
      <c r="I86" s="94">
        <v>41183</v>
      </c>
      <c r="J86" s="93">
        <v>16</v>
      </c>
      <c r="K86" s="75">
        <f>+SUMIF('[1]PRIEDAS 4. AUDITUI'!$H$34:$H$191,'PRIEDAS 5. IVV IT (G)'!H86,'[1]PRIEDAS 4. AUDITUI'!$K$34:$K$191)</f>
        <v>143600.57999999999</v>
      </c>
      <c r="L86" s="76"/>
      <c r="M86" s="76"/>
      <c r="N86" s="76"/>
      <c r="O86" s="76">
        <f t="shared" ref="O86:O98" si="15">+K86-L86-M86-N86</f>
        <v>143600.57999999999</v>
      </c>
      <c r="P86" s="76"/>
      <c r="Q86" s="77"/>
      <c r="R86" s="76">
        <f t="shared" ref="R86:R98" si="16">+O86-P86-Q86</f>
        <v>143600.57999999999</v>
      </c>
      <c r="S86" s="78">
        <f>+SUMIF('[1]PRIEDAS 4. AUDITUI'!$H$34:$H$191,'PRIEDAS 5. IVV IT (G)'!H86,'[1]PRIEDAS 4. AUDITUI'!$S$34:$S$191)</f>
        <v>46363.78</v>
      </c>
      <c r="T86" s="79">
        <f t="shared" ref="T86:T98" si="17">+R86-S86</f>
        <v>97236.799999999988</v>
      </c>
      <c r="U86" s="80">
        <f t="shared" ref="U86:U98" si="18">+K86</f>
        <v>143600.57999999999</v>
      </c>
      <c r="V86" s="76"/>
      <c r="W86" s="76"/>
      <c r="X86" s="76"/>
      <c r="Y86" s="76">
        <f t="shared" ref="Y86:Y98" si="19">+U86-V86-W86-X86</f>
        <v>143600.57999999999</v>
      </c>
      <c r="Z86" s="76"/>
      <c r="AA86" s="77"/>
      <c r="AB86" s="76">
        <f t="shared" ref="AB86:AB98" si="20">+Y86-Z86-AA86</f>
        <v>143600.57999999999</v>
      </c>
      <c r="AC86" s="78">
        <f>+SUMIF('[1]PRIEDAS 4. AUDITUI'!$H$34:$H$191,'PRIEDAS 5. IVV IT (G)'!H86,'[1]PRIEDAS 4. AUDITUI'!$AC$34:$AC$191)</f>
        <v>7904.94</v>
      </c>
      <c r="AD86" s="79">
        <f t="shared" ref="AD86:AD98" si="21">+AB86-AC86</f>
        <v>135695.63999999998</v>
      </c>
      <c r="AE86" s="80">
        <f t="shared" ref="AE86:AE98" si="22">+K86</f>
        <v>143600.57999999999</v>
      </c>
      <c r="AF86" s="80">
        <f t="shared" ref="AF86:AF94" si="23">+L86-V86</f>
        <v>0</v>
      </c>
      <c r="AG86" s="76"/>
      <c r="AH86" s="76"/>
      <c r="AI86" s="76">
        <f t="shared" ref="AI86:AI98" si="24">+AE86-AF86-AG86-AH86</f>
        <v>143600.57999999999</v>
      </c>
      <c r="AJ86" s="76"/>
      <c r="AK86" s="77"/>
      <c r="AL86" s="76">
        <f t="shared" ref="AL86:AL98" si="25">+AI86-AJ86-AK86</f>
        <v>143600.57999999999</v>
      </c>
      <c r="AM86" s="78">
        <f t="shared" ref="AM86:AM98" si="26">+AC86+S86</f>
        <v>54268.72</v>
      </c>
      <c r="AN86" s="79">
        <f t="shared" ref="AN86:AN98" si="27">+AL86-AM86</f>
        <v>89331.859999999986</v>
      </c>
      <c r="AO86" s="81"/>
      <c r="AP86" s="62"/>
      <c r="AQ86" s="69"/>
      <c r="AR86" s="67"/>
      <c r="AS86" s="69"/>
      <c r="AT86" s="68"/>
    </row>
    <row r="87" spans="2:46" s="60" customFormat="1" ht="12.75" customHeight="1" outlineLevel="1" x14ac:dyDescent="0.3">
      <c r="B87" s="224"/>
      <c r="C87" s="208" t="s">
        <v>154</v>
      </c>
      <c r="D87" s="209"/>
      <c r="E87" s="209"/>
      <c r="F87" s="209"/>
      <c r="G87" s="210"/>
      <c r="H87" s="93">
        <v>90</v>
      </c>
      <c r="I87" s="94">
        <v>41183</v>
      </c>
      <c r="J87" s="93">
        <v>16</v>
      </c>
      <c r="K87" s="75">
        <f>+SUMIF('[1]PRIEDAS 4. AUDITUI'!$H$34:$H$191,'PRIEDAS 5. IVV IT (G)'!H87,'[1]PRIEDAS 4. AUDITUI'!$K$34:$K$191)</f>
        <v>350246.07</v>
      </c>
      <c r="L87" s="76"/>
      <c r="M87" s="76"/>
      <c r="N87" s="76"/>
      <c r="O87" s="76">
        <f t="shared" si="15"/>
        <v>350246.07</v>
      </c>
      <c r="P87" s="76"/>
      <c r="Q87" s="77"/>
      <c r="R87" s="76">
        <f t="shared" si="16"/>
        <v>350246.07</v>
      </c>
      <c r="S87" s="78">
        <f>+SUMIF('[1]PRIEDAS 4. AUDITUI'!$H$34:$H$191,'PRIEDAS 5. IVV IT (G)'!H87,'[1]PRIEDAS 4. AUDITUI'!$S$34:$S$191)</f>
        <v>131370.26</v>
      </c>
      <c r="T87" s="79">
        <f t="shared" si="17"/>
        <v>218875.81</v>
      </c>
      <c r="U87" s="80">
        <f t="shared" si="18"/>
        <v>350246.07</v>
      </c>
      <c r="V87" s="76"/>
      <c r="W87" s="76"/>
      <c r="X87" s="76"/>
      <c r="Y87" s="76">
        <f t="shared" si="19"/>
        <v>350246.07</v>
      </c>
      <c r="Z87" s="76"/>
      <c r="AA87" s="77"/>
      <c r="AB87" s="76">
        <f t="shared" si="20"/>
        <v>350246.07</v>
      </c>
      <c r="AC87" s="78">
        <f>+SUMIF('[1]PRIEDAS 4. AUDITUI'!$H$34:$H$191,'PRIEDAS 5. IVV IT (G)'!H87,'[1]PRIEDAS 4. AUDITUI'!$AC$34:$AC$191)</f>
        <v>21890.400000000001</v>
      </c>
      <c r="AD87" s="79">
        <f t="shared" si="21"/>
        <v>328355.67</v>
      </c>
      <c r="AE87" s="80">
        <f t="shared" si="22"/>
        <v>350246.07</v>
      </c>
      <c r="AF87" s="80">
        <f t="shared" si="23"/>
        <v>0</v>
      </c>
      <c r="AG87" s="76"/>
      <c r="AH87" s="76"/>
      <c r="AI87" s="76">
        <f t="shared" si="24"/>
        <v>350246.07</v>
      </c>
      <c r="AJ87" s="76"/>
      <c r="AK87" s="77"/>
      <c r="AL87" s="76">
        <f t="shared" si="25"/>
        <v>350246.07</v>
      </c>
      <c r="AM87" s="78">
        <f t="shared" si="26"/>
        <v>153260.66</v>
      </c>
      <c r="AN87" s="79">
        <f t="shared" si="27"/>
        <v>196985.41</v>
      </c>
      <c r="AO87" s="81"/>
      <c r="AP87" s="62"/>
      <c r="AQ87" s="69"/>
      <c r="AR87" s="67"/>
      <c r="AS87" s="69"/>
      <c r="AT87" s="68"/>
    </row>
    <row r="88" spans="2:46" s="60" customFormat="1" ht="12.75" customHeight="1" outlineLevel="1" x14ac:dyDescent="0.3">
      <c r="B88" s="224"/>
      <c r="C88" s="208" t="s">
        <v>155</v>
      </c>
      <c r="D88" s="209"/>
      <c r="E88" s="209"/>
      <c r="F88" s="209"/>
      <c r="G88" s="210"/>
      <c r="H88" s="93">
        <v>93</v>
      </c>
      <c r="I88" s="94">
        <v>41183</v>
      </c>
      <c r="J88" s="93">
        <v>15</v>
      </c>
      <c r="K88" s="75">
        <f>+SUMIF('[1]PRIEDAS 4. AUDITUI'!$H$34:$H$191,'PRIEDAS 5. IVV IT (G)'!H88,'[1]PRIEDAS 4. AUDITUI'!$K$34:$K$191)</f>
        <v>77280.899999999994</v>
      </c>
      <c r="L88" s="76"/>
      <c r="M88" s="76"/>
      <c r="N88" s="76"/>
      <c r="O88" s="76">
        <f t="shared" si="15"/>
        <v>77280.899999999994</v>
      </c>
      <c r="P88" s="76"/>
      <c r="Q88" s="77"/>
      <c r="R88" s="76">
        <f t="shared" si="16"/>
        <v>77280.899999999994</v>
      </c>
      <c r="S88" s="78">
        <f>+SUMIF('[1]PRIEDAS 4. AUDITUI'!$H$34:$H$191,'PRIEDAS 5. IVV IT (G)'!H88,'[1]PRIEDAS 4. AUDITUI'!$S$34:$S$191)</f>
        <v>28830.550000000003</v>
      </c>
      <c r="T88" s="79">
        <f t="shared" si="17"/>
        <v>48450.349999999991</v>
      </c>
      <c r="U88" s="80">
        <f t="shared" si="18"/>
        <v>77280.899999999994</v>
      </c>
      <c r="V88" s="76"/>
      <c r="W88" s="76"/>
      <c r="X88" s="76"/>
      <c r="Y88" s="76">
        <f t="shared" si="19"/>
        <v>77280.899999999994</v>
      </c>
      <c r="Z88" s="76"/>
      <c r="AA88" s="77"/>
      <c r="AB88" s="76">
        <f t="shared" si="20"/>
        <v>77280.899999999994</v>
      </c>
      <c r="AC88" s="78">
        <f>+SUMIF('[1]PRIEDAS 4. AUDITUI'!$H$34:$H$191,'PRIEDAS 5. IVV IT (G)'!H88,'[1]PRIEDAS 4. AUDITUI'!$AC$34:$AC$191)</f>
        <v>5154.6000000000004</v>
      </c>
      <c r="AD88" s="79">
        <f t="shared" si="21"/>
        <v>72126.299999999988</v>
      </c>
      <c r="AE88" s="80">
        <f t="shared" si="22"/>
        <v>77280.899999999994</v>
      </c>
      <c r="AF88" s="80">
        <f t="shared" si="23"/>
        <v>0</v>
      </c>
      <c r="AG88" s="76"/>
      <c r="AH88" s="76"/>
      <c r="AI88" s="76">
        <f t="shared" si="24"/>
        <v>77280.899999999994</v>
      </c>
      <c r="AJ88" s="76"/>
      <c r="AK88" s="77"/>
      <c r="AL88" s="76">
        <f t="shared" si="25"/>
        <v>77280.899999999994</v>
      </c>
      <c r="AM88" s="78">
        <f t="shared" si="26"/>
        <v>33985.15</v>
      </c>
      <c r="AN88" s="79">
        <f t="shared" si="27"/>
        <v>43295.749999999993</v>
      </c>
      <c r="AO88" s="81"/>
      <c r="AP88" s="62"/>
      <c r="AQ88" s="69"/>
      <c r="AR88" s="67"/>
      <c r="AS88" s="69"/>
      <c r="AT88" s="68"/>
    </row>
    <row r="89" spans="2:46" s="60" customFormat="1" ht="12.75" customHeight="1" outlineLevel="1" x14ac:dyDescent="0.3">
      <c r="B89" s="224"/>
      <c r="C89" s="208" t="s">
        <v>156</v>
      </c>
      <c r="D89" s="209"/>
      <c r="E89" s="209"/>
      <c r="F89" s="209"/>
      <c r="G89" s="210"/>
      <c r="H89" s="93">
        <v>94</v>
      </c>
      <c r="I89" s="94">
        <v>41183</v>
      </c>
      <c r="J89" s="93">
        <v>15</v>
      </c>
      <c r="K89" s="75">
        <f>+SUMIF('[1]PRIEDAS 4. AUDITUI'!$H$34:$H$191,'PRIEDAS 5. IVV IT (G)'!H89,'[1]PRIEDAS 4. AUDITUI'!$K$34:$K$191)</f>
        <v>61410.45</v>
      </c>
      <c r="L89" s="76"/>
      <c r="M89" s="76"/>
      <c r="N89" s="76"/>
      <c r="O89" s="76">
        <f t="shared" si="15"/>
        <v>61410.45</v>
      </c>
      <c r="P89" s="76"/>
      <c r="Q89" s="77"/>
      <c r="R89" s="76">
        <f t="shared" si="16"/>
        <v>61410.45</v>
      </c>
      <c r="S89" s="78">
        <f>+SUMIF('[1]PRIEDAS 4. AUDITUI'!$H$34:$H$191,'PRIEDAS 5. IVV IT (G)'!H89,'[1]PRIEDAS 4. AUDITUI'!$S$34:$S$191)</f>
        <v>22691.089999999997</v>
      </c>
      <c r="T89" s="79">
        <f t="shared" si="17"/>
        <v>38719.360000000001</v>
      </c>
      <c r="U89" s="80">
        <f t="shared" si="18"/>
        <v>61410.45</v>
      </c>
      <c r="V89" s="76"/>
      <c r="W89" s="76"/>
      <c r="X89" s="76"/>
      <c r="Y89" s="76">
        <f t="shared" si="19"/>
        <v>61410.45</v>
      </c>
      <c r="Z89" s="76"/>
      <c r="AA89" s="77"/>
      <c r="AB89" s="76">
        <f t="shared" si="20"/>
        <v>61410.45</v>
      </c>
      <c r="AC89" s="78">
        <f>+SUMIF('[1]PRIEDAS 4. AUDITUI'!$H$34:$H$191,'PRIEDAS 5. IVV IT (G)'!H89,'[1]PRIEDAS 4. AUDITUI'!$AC$34:$AC$191)</f>
        <v>4096.08</v>
      </c>
      <c r="AD89" s="79">
        <f t="shared" si="21"/>
        <v>57314.369999999995</v>
      </c>
      <c r="AE89" s="80">
        <f t="shared" si="22"/>
        <v>61410.45</v>
      </c>
      <c r="AF89" s="80">
        <f t="shared" si="23"/>
        <v>0</v>
      </c>
      <c r="AG89" s="76"/>
      <c r="AH89" s="76"/>
      <c r="AI89" s="76">
        <f t="shared" si="24"/>
        <v>61410.45</v>
      </c>
      <c r="AJ89" s="76"/>
      <c r="AK89" s="77"/>
      <c r="AL89" s="76">
        <f t="shared" si="25"/>
        <v>61410.45</v>
      </c>
      <c r="AM89" s="78">
        <f t="shared" si="26"/>
        <v>26787.17</v>
      </c>
      <c r="AN89" s="79">
        <f t="shared" si="27"/>
        <v>34623.279999999999</v>
      </c>
      <c r="AO89" s="81"/>
      <c r="AP89" s="62"/>
      <c r="AQ89" s="69"/>
      <c r="AR89" s="67"/>
      <c r="AS89" s="69"/>
      <c r="AT89" s="68"/>
    </row>
    <row r="90" spans="2:46" s="60" customFormat="1" ht="12.75" customHeight="1" outlineLevel="1" x14ac:dyDescent="0.3">
      <c r="B90" s="224"/>
      <c r="C90" s="208" t="s">
        <v>157</v>
      </c>
      <c r="D90" s="209"/>
      <c r="E90" s="209"/>
      <c r="F90" s="209"/>
      <c r="G90" s="210"/>
      <c r="H90" s="93">
        <v>95</v>
      </c>
      <c r="I90" s="94">
        <v>41183</v>
      </c>
      <c r="J90" s="93">
        <v>15</v>
      </c>
      <c r="K90" s="75">
        <f>+SUMIF('[1]PRIEDAS 4. AUDITUI'!$H$34:$H$191,'PRIEDAS 5. IVV IT (G)'!H90,'[1]PRIEDAS 4. AUDITUI'!$K$34:$K$191)</f>
        <v>21409.03</v>
      </c>
      <c r="L90" s="76"/>
      <c r="M90" s="76"/>
      <c r="N90" s="76"/>
      <c r="O90" s="76">
        <f t="shared" si="15"/>
        <v>21409.03</v>
      </c>
      <c r="P90" s="76"/>
      <c r="Q90" s="77"/>
      <c r="R90" s="76">
        <f t="shared" si="16"/>
        <v>21409.03</v>
      </c>
      <c r="S90" s="78">
        <f>+SUMIF('[1]PRIEDAS 4. AUDITUI'!$H$34:$H$191,'PRIEDAS 5. IVV IT (G)'!H90,'[1]PRIEDAS 4. AUDITUI'!$S$34:$S$191)</f>
        <v>8277.8700000000008</v>
      </c>
      <c r="T90" s="79">
        <f t="shared" si="17"/>
        <v>13131.159999999998</v>
      </c>
      <c r="U90" s="80">
        <f t="shared" si="18"/>
        <v>21409.03</v>
      </c>
      <c r="V90" s="76"/>
      <c r="W90" s="76"/>
      <c r="X90" s="76"/>
      <c r="Y90" s="76">
        <f t="shared" si="19"/>
        <v>21409.03</v>
      </c>
      <c r="Z90" s="76"/>
      <c r="AA90" s="77"/>
      <c r="AB90" s="76">
        <f t="shared" si="20"/>
        <v>21409.03</v>
      </c>
      <c r="AC90" s="78">
        <f>+SUMIF('[1]PRIEDAS 4. AUDITUI'!$H$34:$H$191,'PRIEDAS 5. IVV IT (G)'!H90,'[1]PRIEDAS 4. AUDITUI'!$AC$34:$AC$191)</f>
        <v>1428</v>
      </c>
      <c r="AD90" s="79">
        <f t="shared" si="21"/>
        <v>19981.03</v>
      </c>
      <c r="AE90" s="80">
        <f t="shared" si="22"/>
        <v>21409.03</v>
      </c>
      <c r="AF90" s="80">
        <f t="shared" si="23"/>
        <v>0</v>
      </c>
      <c r="AG90" s="76"/>
      <c r="AH90" s="76"/>
      <c r="AI90" s="76">
        <f t="shared" si="24"/>
        <v>21409.03</v>
      </c>
      <c r="AJ90" s="76"/>
      <c r="AK90" s="77"/>
      <c r="AL90" s="76">
        <f t="shared" si="25"/>
        <v>21409.03</v>
      </c>
      <c r="AM90" s="78">
        <f t="shared" si="26"/>
        <v>9705.8700000000008</v>
      </c>
      <c r="AN90" s="79">
        <f t="shared" si="27"/>
        <v>11703.159999999998</v>
      </c>
      <c r="AO90" s="81"/>
      <c r="AP90" s="62"/>
      <c r="AQ90" s="69"/>
      <c r="AR90" s="67"/>
      <c r="AS90" s="69"/>
      <c r="AT90" s="68"/>
    </row>
    <row r="91" spans="2:46" s="60" customFormat="1" ht="12.75" customHeight="1" outlineLevel="1" x14ac:dyDescent="0.3">
      <c r="B91" s="224"/>
      <c r="C91" s="208" t="s">
        <v>158</v>
      </c>
      <c r="D91" s="209"/>
      <c r="E91" s="209"/>
      <c r="F91" s="209"/>
      <c r="G91" s="210"/>
      <c r="H91" s="93">
        <v>96</v>
      </c>
      <c r="I91" s="94">
        <v>41183</v>
      </c>
      <c r="J91" s="93">
        <v>15</v>
      </c>
      <c r="K91" s="75">
        <f>+SUMIF('[1]PRIEDAS 4. AUDITUI'!$H$34:$H$191,'PRIEDAS 5. IVV IT (G)'!H91,'[1]PRIEDAS 4. AUDITUI'!$K$34:$K$191)</f>
        <v>21719.38</v>
      </c>
      <c r="L91" s="76"/>
      <c r="M91" s="76"/>
      <c r="N91" s="76"/>
      <c r="O91" s="76">
        <f t="shared" si="15"/>
        <v>21719.38</v>
      </c>
      <c r="P91" s="76"/>
      <c r="Q91" s="77"/>
      <c r="R91" s="76">
        <f t="shared" si="16"/>
        <v>21719.38</v>
      </c>
      <c r="S91" s="78">
        <f>+SUMIF('[1]PRIEDAS 4. AUDITUI'!$H$34:$H$191,'PRIEDAS 5. IVV IT (G)'!H91,'[1]PRIEDAS 4. AUDITUI'!$S$34:$S$191)</f>
        <v>8516.880000000001</v>
      </c>
      <c r="T91" s="79">
        <f t="shared" si="17"/>
        <v>13202.5</v>
      </c>
      <c r="U91" s="80">
        <f t="shared" si="18"/>
        <v>21719.38</v>
      </c>
      <c r="V91" s="76"/>
      <c r="W91" s="76"/>
      <c r="X91" s="76"/>
      <c r="Y91" s="76">
        <f t="shared" si="19"/>
        <v>21719.38</v>
      </c>
      <c r="Z91" s="76"/>
      <c r="AA91" s="77"/>
      <c r="AB91" s="76">
        <f t="shared" si="20"/>
        <v>21719.38</v>
      </c>
      <c r="AC91" s="78">
        <f>+SUMIF('[1]PRIEDAS 4. AUDITUI'!$H$34:$H$191,'PRIEDAS 5. IVV IT (G)'!H91,'[1]PRIEDAS 4. AUDITUI'!$AC$34:$AC$191)</f>
        <v>1448.64</v>
      </c>
      <c r="AD91" s="79">
        <f t="shared" si="21"/>
        <v>20270.740000000002</v>
      </c>
      <c r="AE91" s="80">
        <f t="shared" si="22"/>
        <v>21719.38</v>
      </c>
      <c r="AF91" s="80">
        <f t="shared" si="23"/>
        <v>0</v>
      </c>
      <c r="AG91" s="76"/>
      <c r="AH91" s="76"/>
      <c r="AI91" s="76">
        <f t="shared" si="24"/>
        <v>21719.38</v>
      </c>
      <c r="AJ91" s="76"/>
      <c r="AK91" s="77"/>
      <c r="AL91" s="76">
        <f t="shared" si="25"/>
        <v>21719.38</v>
      </c>
      <c r="AM91" s="78">
        <f t="shared" si="26"/>
        <v>9965.52</v>
      </c>
      <c r="AN91" s="79">
        <f t="shared" si="27"/>
        <v>11753.86</v>
      </c>
      <c r="AO91" s="81"/>
      <c r="AP91" s="62"/>
      <c r="AQ91" s="69"/>
      <c r="AR91" s="67"/>
      <c r="AS91" s="69"/>
      <c r="AT91" s="68"/>
    </row>
    <row r="92" spans="2:46" s="60" customFormat="1" ht="12.75" customHeight="1" outlineLevel="1" x14ac:dyDescent="0.3">
      <c r="B92" s="224"/>
      <c r="C92" s="208" t="s">
        <v>159</v>
      </c>
      <c r="D92" s="209"/>
      <c r="E92" s="209"/>
      <c r="F92" s="209"/>
      <c r="G92" s="210"/>
      <c r="H92" s="93">
        <v>97</v>
      </c>
      <c r="I92" s="94">
        <v>41183</v>
      </c>
      <c r="J92" s="93">
        <v>15</v>
      </c>
      <c r="K92" s="75">
        <f>+SUMIF('[1]PRIEDAS 4. AUDITUI'!$H$34:$H$191,'PRIEDAS 5. IVV IT (G)'!H92,'[1]PRIEDAS 4. AUDITUI'!$K$34:$K$191)</f>
        <v>9160.06</v>
      </c>
      <c r="L92" s="76"/>
      <c r="M92" s="76"/>
      <c r="N92" s="76"/>
      <c r="O92" s="76">
        <f t="shared" si="15"/>
        <v>9160.06</v>
      </c>
      <c r="P92" s="76"/>
      <c r="Q92" s="77"/>
      <c r="R92" s="76">
        <f t="shared" si="16"/>
        <v>9160.06</v>
      </c>
      <c r="S92" s="78">
        <f>+SUMIF('[1]PRIEDAS 4. AUDITUI'!$H$34:$H$191,'PRIEDAS 5. IVV IT (G)'!H92,'[1]PRIEDAS 4. AUDITUI'!$S$34:$S$191)</f>
        <v>3715.9799999999996</v>
      </c>
      <c r="T92" s="79">
        <f t="shared" si="17"/>
        <v>5444.08</v>
      </c>
      <c r="U92" s="80">
        <f t="shared" si="18"/>
        <v>9160.06</v>
      </c>
      <c r="V92" s="76"/>
      <c r="W92" s="76"/>
      <c r="X92" s="76"/>
      <c r="Y92" s="76">
        <f t="shared" si="19"/>
        <v>9160.06</v>
      </c>
      <c r="Z92" s="76"/>
      <c r="AA92" s="77"/>
      <c r="AB92" s="76">
        <f t="shared" si="20"/>
        <v>9160.06</v>
      </c>
      <c r="AC92" s="78">
        <f>+SUMIF('[1]PRIEDAS 4. AUDITUI'!$H$34:$H$191,'PRIEDAS 5. IVV IT (G)'!H92,'[1]PRIEDAS 4. AUDITUI'!$AC$34:$AC$191)</f>
        <v>610.91999999999996</v>
      </c>
      <c r="AD92" s="79">
        <f t="shared" si="21"/>
        <v>8549.14</v>
      </c>
      <c r="AE92" s="80">
        <f t="shared" si="22"/>
        <v>9160.06</v>
      </c>
      <c r="AF92" s="80">
        <f t="shared" si="23"/>
        <v>0</v>
      </c>
      <c r="AG92" s="76"/>
      <c r="AH92" s="76"/>
      <c r="AI92" s="76">
        <f t="shared" si="24"/>
        <v>9160.06</v>
      </c>
      <c r="AJ92" s="76"/>
      <c r="AK92" s="77"/>
      <c r="AL92" s="76">
        <f t="shared" si="25"/>
        <v>9160.06</v>
      </c>
      <c r="AM92" s="78">
        <f t="shared" si="26"/>
        <v>4326.8999999999996</v>
      </c>
      <c r="AN92" s="79">
        <f t="shared" si="27"/>
        <v>4833.16</v>
      </c>
      <c r="AO92" s="81"/>
      <c r="AP92" s="62"/>
      <c r="AQ92" s="69"/>
      <c r="AR92" s="67"/>
      <c r="AS92" s="69"/>
      <c r="AT92" s="68"/>
    </row>
    <row r="93" spans="2:46" s="60" customFormat="1" ht="12.75" customHeight="1" outlineLevel="1" x14ac:dyDescent="0.3">
      <c r="B93" s="224"/>
      <c r="C93" s="208" t="s">
        <v>160</v>
      </c>
      <c r="D93" s="209"/>
      <c r="E93" s="209"/>
      <c r="F93" s="209"/>
      <c r="G93" s="210"/>
      <c r="H93" s="93">
        <v>99</v>
      </c>
      <c r="I93" s="94">
        <v>41183</v>
      </c>
      <c r="J93" s="93">
        <v>15</v>
      </c>
      <c r="K93" s="75">
        <f>+SUMIF('[1]PRIEDAS 4. AUDITUI'!$H$34:$H$191,'PRIEDAS 5. IVV IT (G)'!H93,'[1]PRIEDAS 4. AUDITUI'!$K$34:$K$191)</f>
        <v>21217.11</v>
      </c>
      <c r="L93" s="76"/>
      <c r="M93" s="76"/>
      <c r="N93" s="76"/>
      <c r="O93" s="76">
        <f t="shared" si="15"/>
        <v>21217.11</v>
      </c>
      <c r="P93" s="76"/>
      <c r="Q93" s="77"/>
      <c r="R93" s="76">
        <f t="shared" si="16"/>
        <v>21217.11</v>
      </c>
      <c r="S93" s="78">
        <f>+SUMIF('[1]PRIEDAS 4. AUDITUI'!$H$34:$H$191,'PRIEDAS 5. IVV IT (G)'!H93,'[1]PRIEDAS 4. AUDITUI'!$S$34:$S$191)</f>
        <v>8263.4</v>
      </c>
      <c r="T93" s="79">
        <f t="shared" si="17"/>
        <v>12953.710000000001</v>
      </c>
      <c r="U93" s="80">
        <f t="shared" si="18"/>
        <v>21217.11</v>
      </c>
      <c r="V93" s="76"/>
      <c r="W93" s="76"/>
      <c r="X93" s="76"/>
      <c r="Y93" s="76">
        <f t="shared" si="19"/>
        <v>21217.11</v>
      </c>
      <c r="Z93" s="76"/>
      <c r="AA93" s="77"/>
      <c r="AB93" s="76">
        <f t="shared" si="20"/>
        <v>21217.11</v>
      </c>
      <c r="AC93" s="78">
        <f>+SUMIF('[1]PRIEDAS 4. AUDITUI'!$H$34:$H$191,'PRIEDAS 5. IVV IT (G)'!H93,'[1]PRIEDAS 4. AUDITUI'!$AC$34:$AC$191)</f>
        <v>1415.16</v>
      </c>
      <c r="AD93" s="79">
        <f t="shared" si="21"/>
        <v>19801.95</v>
      </c>
      <c r="AE93" s="80">
        <f t="shared" si="22"/>
        <v>21217.11</v>
      </c>
      <c r="AF93" s="80">
        <f t="shared" si="23"/>
        <v>0</v>
      </c>
      <c r="AG93" s="76"/>
      <c r="AH93" s="76"/>
      <c r="AI93" s="76">
        <f t="shared" si="24"/>
        <v>21217.11</v>
      </c>
      <c r="AJ93" s="76"/>
      <c r="AK93" s="77"/>
      <c r="AL93" s="76">
        <f t="shared" si="25"/>
        <v>21217.11</v>
      </c>
      <c r="AM93" s="78">
        <f t="shared" si="26"/>
        <v>9678.56</v>
      </c>
      <c r="AN93" s="79">
        <f t="shared" si="27"/>
        <v>11538.550000000001</v>
      </c>
      <c r="AO93" s="81"/>
      <c r="AP93" s="62"/>
      <c r="AQ93" s="69"/>
      <c r="AR93" s="67"/>
      <c r="AS93" s="69"/>
      <c r="AT93" s="68"/>
    </row>
    <row r="94" spans="2:46" s="60" customFormat="1" ht="12.75" customHeight="1" outlineLevel="1" x14ac:dyDescent="0.3">
      <c r="B94" s="224"/>
      <c r="C94" s="208" t="s">
        <v>161</v>
      </c>
      <c r="D94" s="209"/>
      <c r="E94" s="209"/>
      <c r="F94" s="209"/>
      <c r="G94" s="210"/>
      <c r="H94" s="93">
        <v>100</v>
      </c>
      <c r="I94" s="94">
        <v>41183</v>
      </c>
      <c r="J94" s="93">
        <v>15</v>
      </c>
      <c r="K94" s="75">
        <f>+SUMIF('[1]PRIEDAS 4. AUDITUI'!$H$34:$H$191,'PRIEDAS 5. IVV IT (G)'!H94,'[1]PRIEDAS 4. AUDITUI'!$K$34:$K$191)</f>
        <v>156077.51999999999</v>
      </c>
      <c r="L94" s="76"/>
      <c r="M94" s="76"/>
      <c r="N94" s="76"/>
      <c r="O94" s="76">
        <f t="shared" si="15"/>
        <v>156077.51999999999</v>
      </c>
      <c r="P94" s="76"/>
      <c r="Q94" s="77"/>
      <c r="R94" s="76">
        <f t="shared" si="16"/>
        <v>156077.51999999999</v>
      </c>
      <c r="S94" s="78">
        <f>+SUMIF('[1]PRIEDAS 4. AUDITUI'!$H$34:$H$191,'PRIEDAS 5. IVV IT (G)'!H94,'[1]PRIEDAS 4. AUDITUI'!$S$34:$S$191)</f>
        <v>63965.850000000006</v>
      </c>
      <c r="T94" s="79">
        <f t="shared" si="17"/>
        <v>92111.669999999984</v>
      </c>
      <c r="U94" s="80">
        <f t="shared" si="18"/>
        <v>156077.51999999999</v>
      </c>
      <c r="V94" s="76"/>
      <c r="W94" s="76"/>
      <c r="X94" s="76"/>
      <c r="Y94" s="76">
        <f t="shared" si="19"/>
        <v>156077.51999999999</v>
      </c>
      <c r="Z94" s="76"/>
      <c r="AA94" s="77"/>
      <c r="AB94" s="76">
        <f t="shared" si="20"/>
        <v>156077.51999999999</v>
      </c>
      <c r="AC94" s="78">
        <f>+SUMIF('[1]PRIEDAS 4. AUDITUI'!$H$34:$H$191,'PRIEDAS 5. IVV IT (G)'!H94,'[1]PRIEDAS 4. AUDITUI'!$AC$34:$AC$191)</f>
        <v>10410.36</v>
      </c>
      <c r="AD94" s="79">
        <f t="shared" si="21"/>
        <v>145667.15999999997</v>
      </c>
      <c r="AE94" s="80">
        <f t="shared" si="22"/>
        <v>156077.51999999999</v>
      </c>
      <c r="AF94" s="80">
        <f t="shared" si="23"/>
        <v>0</v>
      </c>
      <c r="AG94" s="76"/>
      <c r="AH94" s="76"/>
      <c r="AI94" s="76">
        <f t="shared" si="24"/>
        <v>156077.51999999999</v>
      </c>
      <c r="AJ94" s="76"/>
      <c r="AK94" s="77"/>
      <c r="AL94" s="76">
        <f t="shared" si="25"/>
        <v>156077.51999999999</v>
      </c>
      <c r="AM94" s="78">
        <f t="shared" si="26"/>
        <v>74376.210000000006</v>
      </c>
      <c r="AN94" s="79">
        <f t="shared" si="27"/>
        <v>81701.309999999983</v>
      </c>
      <c r="AO94" s="81"/>
      <c r="AP94" s="62"/>
      <c r="AQ94" s="69"/>
      <c r="AR94" s="67"/>
      <c r="AS94" s="69"/>
      <c r="AT94" s="68"/>
    </row>
    <row r="95" spans="2:46" s="60" customFormat="1" ht="12.75" customHeight="1" outlineLevel="1" x14ac:dyDescent="0.3">
      <c r="B95" s="224"/>
      <c r="C95" s="145"/>
      <c r="D95" s="146"/>
      <c r="E95" s="146"/>
      <c r="F95" s="253" t="s">
        <v>162</v>
      </c>
      <c r="G95" s="254"/>
      <c r="H95" s="93">
        <v>158</v>
      </c>
      <c r="I95" s="94" t="s">
        <v>163</v>
      </c>
      <c r="J95" s="93">
        <v>4</v>
      </c>
      <c r="K95" s="75">
        <f>+SUMIF('[1]PRIEDAS 4. AUDITUI'!$H$34:$H$191,'PRIEDAS 5. IVV IT (G)'!H95,'[1]PRIEDAS 4. AUDITUI'!$K$34:$K$191)</f>
        <v>900</v>
      </c>
      <c r="L95" s="76"/>
      <c r="M95" s="76"/>
      <c r="N95" s="76"/>
      <c r="O95" s="76">
        <f t="shared" si="15"/>
        <v>900</v>
      </c>
      <c r="P95" s="76"/>
      <c r="Q95" s="77"/>
      <c r="R95" s="76">
        <f t="shared" si="16"/>
        <v>900</v>
      </c>
      <c r="S95" s="78">
        <f>+SUMIF('[1]PRIEDAS 4. AUDITUI'!$H$34:$H$191,'PRIEDAS 5. IVV IT (G)'!H95,'[1]PRIEDAS 4. AUDITUI'!$S$34:$S$191)</f>
        <v>224.88</v>
      </c>
      <c r="T95" s="79">
        <f t="shared" si="17"/>
        <v>675.12</v>
      </c>
      <c r="U95" s="80">
        <f t="shared" si="18"/>
        <v>900</v>
      </c>
      <c r="V95" s="76"/>
      <c r="W95" s="76"/>
      <c r="X95" s="76"/>
      <c r="Y95" s="76">
        <f t="shared" si="19"/>
        <v>900</v>
      </c>
      <c r="Z95" s="76"/>
      <c r="AA95" s="77"/>
      <c r="AB95" s="76">
        <f t="shared" si="20"/>
        <v>900</v>
      </c>
      <c r="AC95" s="78">
        <f>+SUMIF('[1]PRIEDAS 4. AUDITUI'!$H$34:$H$191,'PRIEDAS 5. IVV IT (G)'!H95,'[1]PRIEDAS 4. AUDITUI'!$AC$34:$AC$191)</f>
        <v>224.88</v>
      </c>
      <c r="AD95" s="79">
        <f t="shared" si="21"/>
        <v>675.12</v>
      </c>
      <c r="AE95" s="80">
        <f t="shared" si="22"/>
        <v>900</v>
      </c>
      <c r="AF95" s="80"/>
      <c r="AG95" s="76"/>
      <c r="AH95" s="76"/>
      <c r="AI95" s="76">
        <f>AE95</f>
        <v>900</v>
      </c>
      <c r="AJ95" s="76"/>
      <c r="AK95" s="77"/>
      <c r="AL95" s="76">
        <f>AE95</f>
        <v>900</v>
      </c>
      <c r="AM95" s="78">
        <f t="shared" si="26"/>
        <v>449.76</v>
      </c>
      <c r="AN95" s="79">
        <f t="shared" si="27"/>
        <v>450.24</v>
      </c>
      <c r="AO95" s="81"/>
      <c r="AP95" s="62"/>
      <c r="AQ95" s="69"/>
      <c r="AR95" s="67"/>
      <c r="AS95" s="69"/>
      <c r="AT95" s="68"/>
    </row>
    <row r="96" spans="2:46" s="60" customFormat="1" ht="12.75" customHeight="1" outlineLevel="1" x14ac:dyDescent="0.3">
      <c r="B96" s="224"/>
      <c r="C96" s="145"/>
      <c r="D96" s="146"/>
      <c r="E96" s="146"/>
      <c r="F96" s="253" t="s">
        <v>164</v>
      </c>
      <c r="G96" s="254"/>
      <c r="H96" s="93">
        <v>159</v>
      </c>
      <c r="I96" s="94" t="s">
        <v>163</v>
      </c>
      <c r="J96" s="93">
        <v>4</v>
      </c>
      <c r="K96" s="75">
        <f>+SUMIF('[1]PRIEDAS 4. AUDITUI'!$H$34:$H$191,'PRIEDAS 5. IVV IT (G)'!H96,'[1]PRIEDAS 4. AUDITUI'!$K$34:$K$191)</f>
        <v>900</v>
      </c>
      <c r="L96" s="76"/>
      <c r="M96" s="76"/>
      <c r="N96" s="76"/>
      <c r="O96" s="76">
        <f t="shared" si="15"/>
        <v>900</v>
      </c>
      <c r="P96" s="76"/>
      <c r="Q96" s="77"/>
      <c r="R96" s="76">
        <f t="shared" si="16"/>
        <v>900</v>
      </c>
      <c r="S96" s="78">
        <f>+SUMIF('[1]PRIEDAS 4. AUDITUI'!$H$34:$H$191,'PRIEDAS 5. IVV IT (G)'!H96,'[1]PRIEDAS 4. AUDITUI'!$S$34:$S$191)</f>
        <v>224.88</v>
      </c>
      <c r="T96" s="79">
        <f t="shared" si="17"/>
        <v>675.12</v>
      </c>
      <c r="U96" s="80">
        <f t="shared" si="18"/>
        <v>900</v>
      </c>
      <c r="V96" s="76"/>
      <c r="W96" s="76"/>
      <c r="X96" s="76"/>
      <c r="Y96" s="76">
        <f t="shared" si="19"/>
        <v>900</v>
      </c>
      <c r="Z96" s="76"/>
      <c r="AA96" s="77"/>
      <c r="AB96" s="76">
        <f t="shared" si="20"/>
        <v>900</v>
      </c>
      <c r="AC96" s="78">
        <f>+SUMIF('[1]PRIEDAS 4. AUDITUI'!$H$34:$H$191,'PRIEDAS 5. IVV IT (G)'!H96,'[1]PRIEDAS 4. AUDITUI'!$AC$34:$AC$191)</f>
        <v>224.88</v>
      </c>
      <c r="AD96" s="79">
        <f t="shared" si="21"/>
        <v>675.12</v>
      </c>
      <c r="AE96" s="80">
        <f t="shared" si="22"/>
        <v>900</v>
      </c>
      <c r="AF96" s="80"/>
      <c r="AG96" s="76"/>
      <c r="AH96" s="76"/>
      <c r="AI96" s="76">
        <f>AE96</f>
        <v>900</v>
      </c>
      <c r="AJ96" s="76"/>
      <c r="AK96" s="77"/>
      <c r="AL96" s="76">
        <f>AE96</f>
        <v>900</v>
      </c>
      <c r="AM96" s="78">
        <f t="shared" si="26"/>
        <v>449.76</v>
      </c>
      <c r="AN96" s="79">
        <f t="shared" si="27"/>
        <v>450.24</v>
      </c>
      <c r="AO96" s="81"/>
      <c r="AP96" s="62"/>
      <c r="AQ96" s="69"/>
      <c r="AR96" s="67"/>
      <c r="AS96" s="69"/>
      <c r="AT96" s="68"/>
    </row>
    <row r="97" spans="1:46" s="112" customFormat="1" ht="12.75" customHeight="1" outlineLevel="1" x14ac:dyDescent="0.3">
      <c r="B97" s="255"/>
      <c r="C97" s="256" t="s">
        <v>165</v>
      </c>
      <c r="D97" s="257"/>
      <c r="E97" s="257"/>
      <c r="F97" s="257"/>
      <c r="G97" s="258"/>
      <c r="H97" s="259">
        <v>163</v>
      </c>
      <c r="I97" s="260">
        <v>43187</v>
      </c>
      <c r="J97" s="259">
        <v>5</v>
      </c>
      <c r="K97" s="261">
        <f>+SUMIF('[1]PRIEDAS 4. AUDITUI'!$H$34:$H$191,'PRIEDAS 5. IVV IT (G)'!H97,'[1]PRIEDAS 4. AUDITUI'!$K$34:$K$191)</f>
        <v>4290</v>
      </c>
      <c r="L97" s="262"/>
      <c r="M97" s="262"/>
      <c r="N97" s="262"/>
      <c r="O97" s="262">
        <f t="shared" si="15"/>
        <v>4290</v>
      </c>
      <c r="P97" s="262"/>
      <c r="Q97" s="263"/>
      <c r="R97" s="262">
        <f t="shared" si="16"/>
        <v>4290</v>
      </c>
      <c r="S97" s="264">
        <f>+SUMIF('[1]PRIEDAS 4. AUDITUI'!$H$34:$H$191,'PRIEDAS 5. IVV IT (G)'!H97,'[1]PRIEDAS 4. AUDITUI'!$S$34:$S$191)</f>
        <v>643.5</v>
      </c>
      <c r="T97" s="265">
        <f t="shared" si="17"/>
        <v>3646.5</v>
      </c>
      <c r="U97" s="266">
        <f>+SUMIF('[1]PRIEDAS 4. AUDITUI'!$H$34:$H$191,'PRIEDAS 5. IVV IT (G)'!H97,'[1]PRIEDAS 4. AUDITUI'!$U$34:$U$191)</f>
        <v>4290</v>
      </c>
      <c r="V97" s="262"/>
      <c r="W97" s="262"/>
      <c r="X97" s="262"/>
      <c r="Y97" s="262">
        <f t="shared" si="19"/>
        <v>4290</v>
      </c>
      <c r="Z97" s="262"/>
      <c r="AA97" s="263"/>
      <c r="AB97" s="262">
        <f t="shared" si="20"/>
        <v>4290</v>
      </c>
      <c r="AC97" s="78">
        <f>+SUMIF('[1]PRIEDAS 4. AUDITUI'!$H$34:$H$191,'PRIEDAS 5. IVV IT (G)'!H97,'[1]PRIEDAS 4. AUDITUI'!$AC$34:$AC$191)</f>
        <v>858</v>
      </c>
      <c r="AD97" s="265">
        <f t="shared" si="21"/>
        <v>3432</v>
      </c>
      <c r="AE97" s="266">
        <f>+U97</f>
        <v>4290</v>
      </c>
      <c r="AF97" s="266"/>
      <c r="AG97" s="262"/>
      <c r="AH97" s="262"/>
      <c r="AI97" s="262">
        <f>AE97</f>
        <v>4290</v>
      </c>
      <c r="AJ97" s="262"/>
      <c r="AK97" s="263"/>
      <c r="AL97" s="262">
        <f>AE97</f>
        <v>4290</v>
      </c>
      <c r="AM97" s="78">
        <f t="shared" si="26"/>
        <v>1501.5</v>
      </c>
      <c r="AN97" s="79">
        <f t="shared" si="27"/>
        <v>2788.5</v>
      </c>
      <c r="AO97" s="107"/>
      <c r="AP97" s="108"/>
      <c r="AQ97" s="109"/>
      <c r="AR97" s="110"/>
      <c r="AS97" s="109"/>
      <c r="AT97" s="111"/>
    </row>
    <row r="98" spans="1:46" s="60" customFormat="1" ht="12.75" customHeight="1" outlineLevel="1" x14ac:dyDescent="0.3">
      <c r="B98" s="224"/>
      <c r="C98" s="208" t="s">
        <v>166</v>
      </c>
      <c r="D98" s="209"/>
      <c r="E98" s="209"/>
      <c r="F98" s="209"/>
      <c r="G98" s="210"/>
      <c r="H98" s="93">
        <v>109</v>
      </c>
      <c r="I98" s="94">
        <v>41183</v>
      </c>
      <c r="J98" s="93">
        <v>30</v>
      </c>
      <c r="K98" s="75">
        <f>+SUMIF('[1]PRIEDAS 4. AUDITUI'!$H$34:$H$191,'PRIEDAS 5. IVV IT (G)'!H98,'[1]PRIEDAS 4. AUDITUI'!$K$34:$K$191)</f>
        <v>31321.3</v>
      </c>
      <c r="L98" s="76"/>
      <c r="M98" s="76"/>
      <c r="N98" s="76"/>
      <c r="O98" s="76">
        <f t="shared" si="15"/>
        <v>31321.3</v>
      </c>
      <c r="P98" s="76"/>
      <c r="Q98" s="77"/>
      <c r="R98" s="76">
        <f t="shared" si="16"/>
        <v>31321.3</v>
      </c>
      <c r="S98" s="78">
        <f>+SUMIF('[1]PRIEDAS 4. AUDITUI'!$H$34:$H$191,'PRIEDAS 5. IVV IT (G)'!H98,'[1]PRIEDAS 4. AUDITUI'!$S$34:$S$191)</f>
        <v>5817.17</v>
      </c>
      <c r="T98" s="79">
        <f t="shared" si="17"/>
        <v>25504.129999999997</v>
      </c>
      <c r="U98" s="80">
        <f t="shared" si="18"/>
        <v>31321.3</v>
      </c>
      <c r="V98" s="76"/>
      <c r="W98" s="76"/>
      <c r="X98" s="76"/>
      <c r="Y98" s="76">
        <f t="shared" si="19"/>
        <v>31321.3</v>
      </c>
      <c r="Z98" s="76"/>
      <c r="AA98" s="77"/>
      <c r="AB98" s="76">
        <f t="shared" si="20"/>
        <v>31321.3</v>
      </c>
      <c r="AC98" s="78">
        <f>+SUMIF('[1]PRIEDAS 4. AUDITUI'!$H$34:$H$191,'PRIEDAS 5. IVV IT (G)'!H98,'[1]PRIEDAS 4. AUDITUI'!$AC$34:$AC$191)</f>
        <v>1043.04</v>
      </c>
      <c r="AD98" s="79">
        <f t="shared" si="21"/>
        <v>30278.26</v>
      </c>
      <c r="AE98" s="80">
        <f t="shared" si="22"/>
        <v>31321.3</v>
      </c>
      <c r="AF98" s="80">
        <f>+L98-V98</f>
        <v>0</v>
      </c>
      <c r="AG98" s="76"/>
      <c r="AH98" s="76"/>
      <c r="AI98" s="76">
        <f t="shared" si="24"/>
        <v>31321.3</v>
      </c>
      <c r="AJ98" s="76"/>
      <c r="AK98" s="77"/>
      <c r="AL98" s="76">
        <f t="shared" si="25"/>
        <v>31321.3</v>
      </c>
      <c r="AM98" s="78">
        <f t="shared" si="26"/>
        <v>6860.21</v>
      </c>
      <c r="AN98" s="79">
        <f t="shared" si="27"/>
        <v>24461.09</v>
      </c>
      <c r="AO98" s="81"/>
      <c r="AP98" s="62"/>
      <c r="AQ98" s="69"/>
      <c r="AR98" s="67"/>
      <c r="AS98" s="69"/>
      <c r="AT98" s="68"/>
    </row>
    <row r="99" spans="1:46" s="60" customFormat="1" ht="12.75" customHeight="1" x14ac:dyDescent="0.3">
      <c r="B99" s="224" t="s">
        <v>167</v>
      </c>
      <c r="C99" s="202" t="s">
        <v>168</v>
      </c>
      <c r="D99" s="203"/>
      <c r="E99" s="203"/>
      <c r="F99" s="203"/>
      <c r="G99" s="204"/>
      <c r="H99" s="99"/>
      <c r="I99" s="251"/>
      <c r="J99" s="99"/>
      <c r="K99" s="234">
        <f>SUM(K100+K101+K105+K106)</f>
        <v>3615.26</v>
      </c>
      <c r="L99" s="234">
        <f t="shared" ref="L99:AN99" si="28">SUM(L100+L101+L105+L106)</f>
        <v>0</v>
      </c>
      <c r="M99" s="234">
        <f t="shared" si="28"/>
        <v>0</v>
      </c>
      <c r="N99" s="234">
        <f t="shared" si="28"/>
        <v>0</v>
      </c>
      <c r="O99" s="234">
        <f t="shared" si="28"/>
        <v>3615.26</v>
      </c>
      <c r="P99" s="234">
        <f t="shared" si="28"/>
        <v>0</v>
      </c>
      <c r="Q99" s="234">
        <f t="shared" si="28"/>
        <v>0</v>
      </c>
      <c r="R99" s="234">
        <f t="shared" si="28"/>
        <v>3615.26</v>
      </c>
      <c r="S99" s="234">
        <f t="shared" si="28"/>
        <v>2474.9500000000003</v>
      </c>
      <c r="T99" s="234">
        <f t="shared" si="28"/>
        <v>1140.31</v>
      </c>
      <c r="U99" s="234">
        <f t="shared" si="28"/>
        <v>3615.26</v>
      </c>
      <c r="V99" s="234">
        <f t="shared" si="28"/>
        <v>0</v>
      </c>
      <c r="W99" s="234">
        <f t="shared" si="28"/>
        <v>0</v>
      </c>
      <c r="X99" s="234">
        <f t="shared" si="28"/>
        <v>0</v>
      </c>
      <c r="Y99" s="234">
        <f t="shared" si="28"/>
        <v>3615.26</v>
      </c>
      <c r="Z99" s="234">
        <f t="shared" si="28"/>
        <v>0</v>
      </c>
      <c r="AA99" s="234">
        <f t="shared" si="28"/>
        <v>0</v>
      </c>
      <c r="AB99" s="234">
        <f t="shared" si="28"/>
        <v>3615.26</v>
      </c>
      <c r="AC99" s="234">
        <f t="shared" si="28"/>
        <v>516.6</v>
      </c>
      <c r="AD99" s="234">
        <f t="shared" si="28"/>
        <v>3098.6600000000003</v>
      </c>
      <c r="AE99" s="234">
        <f t="shared" si="28"/>
        <v>3615.26</v>
      </c>
      <c r="AF99" s="234">
        <f t="shared" si="28"/>
        <v>0</v>
      </c>
      <c r="AG99" s="234">
        <f t="shared" si="28"/>
        <v>0</v>
      </c>
      <c r="AH99" s="234">
        <f t="shared" si="28"/>
        <v>0</v>
      </c>
      <c r="AI99" s="234">
        <f t="shared" si="28"/>
        <v>3615.26</v>
      </c>
      <c r="AJ99" s="234">
        <f t="shared" si="28"/>
        <v>0</v>
      </c>
      <c r="AK99" s="234">
        <f t="shared" si="28"/>
        <v>0</v>
      </c>
      <c r="AL99" s="234">
        <f t="shared" si="28"/>
        <v>3615.26</v>
      </c>
      <c r="AM99" s="234">
        <f t="shared" si="28"/>
        <v>2991.55</v>
      </c>
      <c r="AN99" s="234">
        <f t="shared" si="28"/>
        <v>623.71</v>
      </c>
      <c r="AO99" s="70"/>
      <c r="AP99" s="62"/>
      <c r="AQ99" s="69"/>
      <c r="AR99" s="67"/>
      <c r="AS99" s="69"/>
      <c r="AT99" s="68"/>
    </row>
    <row r="100" spans="1:46" s="60" customFormat="1" ht="37.5" customHeight="1" outlineLevel="1" x14ac:dyDescent="0.3">
      <c r="B100" s="224"/>
      <c r="C100" s="202" t="s">
        <v>169</v>
      </c>
      <c r="D100" s="203"/>
      <c r="E100" s="203"/>
      <c r="F100" s="203"/>
      <c r="G100" s="204"/>
      <c r="H100" s="99"/>
      <c r="I100" s="251"/>
      <c r="J100" s="99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70"/>
      <c r="AP100" s="62"/>
      <c r="AQ100" s="69"/>
      <c r="AR100" s="67"/>
      <c r="AS100" s="69"/>
      <c r="AT100" s="68"/>
    </row>
    <row r="101" spans="1:46" s="60" customFormat="1" ht="26.25" customHeight="1" outlineLevel="1" x14ac:dyDescent="0.3">
      <c r="B101" s="224"/>
      <c r="C101" s="202" t="s">
        <v>170</v>
      </c>
      <c r="D101" s="203"/>
      <c r="E101" s="203"/>
      <c r="F101" s="203"/>
      <c r="G101" s="204"/>
      <c r="H101" s="99"/>
      <c r="I101" s="251"/>
      <c r="J101" s="99"/>
      <c r="K101" s="234">
        <f>SUM(K102:K104)</f>
        <v>3615.26</v>
      </c>
      <c r="L101" s="234">
        <f t="shared" ref="L101:AN101" si="29">SUM(L102:L104)</f>
        <v>0</v>
      </c>
      <c r="M101" s="234">
        <f t="shared" si="29"/>
        <v>0</v>
      </c>
      <c r="N101" s="234">
        <f t="shared" si="29"/>
        <v>0</v>
      </c>
      <c r="O101" s="234">
        <f t="shared" si="29"/>
        <v>3615.26</v>
      </c>
      <c r="P101" s="234">
        <f t="shared" si="29"/>
        <v>0</v>
      </c>
      <c r="Q101" s="234">
        <f t="shared" si="29"/>
        <v>0</v>
      </c>
      <c r="R101" s="234">
        <f t="shared" si="29"/>
        <v>3615.26</v>
      </c>
      <c r="S101" s="234">
        <f t="shared" si="29"/>
        <v>2474.9500000000003</v>
      </c>
      <c r="T101" s="234">
        <f t="shared" si="29"/>
        <v>1140.31</v>
      </c>
      <c r="U101" s="234">
        <f t="shared" si="29"/>
        <v>3615.26</v>
      </c>
      <c r="V101" s="234">
        <f t="shared" si="29"/>
        <v>0</v>
      </c>
      <c r="W101" s="234">
        <f t="shared" si="29"/>
        <v>0</v>
      </c>
      <c r="X101" s="234">
        <f t="shared" si="29"/>
        <v>0</v>
      </c>
      <c r="Y101" s="234">
        <f t="shared" si="29"/>
        <v>3615.26</v>
      </c>
      <c r="Z101" s="234">
        <f t="shared" si="29"/>
        <v>0</v>
      </c>
      <c r="AA101" s="234">
        <f t="shared" si="29"/>
        <v>0</v>
      </c>
      <c r="AB101" s="234">
        <f t="shared" si="29"/>
        <v>3615.26</v>
      </c>
      <c r="AC101" s="234">
        <f t="shared" si="29"/>
        <v>516.6</v>
      </c>
      <c r="AD101" s="234">
        <f t="shared" si="29"/>
        <v>3098.6600000000003</v>
      </c>
      <c r="AE101" s="234">
        <f t="shared" si="29"/>
        <v>3615.26</v>
      </c>
      <c r="AF101" s="234">
        <f t="shared" si="29"/>
        <v>0</v>
      </c>
      <c r="AG101" s="234">
        <f t="shared" si="29"/>
        <v>0</v>
      </c>
      <c r="AH101" s="234">
        <f t="shared" si="29"/>
        <v>0</v>
      </c>
      <c r="AI101" s="234">
        <f t="shared" si="29"/>
        <v>3615.26</v>
      </c>
      <c r="AJ101" s="234">
        <f t="shared" si="29"/>
        <v>0</v>
      </c>
      <c r="AK101" s="234">
        <f t="shared" si="29"/>
        <v>0</v>
      </c>
      <c r="AL101" s="234">
        <f t="shared" si="29"/>
        <v>3615.26</v>
      </c>
      <c r="AM101" s="234">
        <f t="shared" si="29"/>
        <v>2991.55</v>
      </c>
      <c r="AN101" s="234">
        <f t="shared" si="29"/>
        <v>623.71</v>
      </c>
      <c r="AO101" s="70"/>
      <c r="AP101" s="62"/>
      <c r="AQ101" s="69"/>
      <c r="AR101" s="67"/>
      <c r="AS101" s="69"/>
      <c r="AT101" s="68"/>
    </row>
    <row r="102" spans="1:46" s="60" customFormat="1" ht="12.75" customHeight="1" outlineLevel="1" x14ac:dyDescent="0.3">
      <c r="B102" s="224"/>
      <c r="C102" s="208" t="s">
        <v>171</v>
      </c>
      <c r="D102" s="209"/>
      <c r="E102" s="209"/>
      <c r="F102" s="209"/>
      <c r="G102" s="210"/>
      <c r="H102" s="93">
        <v>75</v>
      </c>
      <c r="I102" s="94">
        <v>40724</v>
      </c>
      <c r="J102" s="93">
        <v>7</v>
      </c>
      <c r="K102" s="75"/>
      <c r="L102" s="76"/>
      <c r="M102" s="76"/>
      <c r="N102" s="76"/>
      <c r="O102" s="76"/>
      <c r="P102" s="76"/>
      <c r="Q102" s="77"/>
      <c r="R102" s="76"/>
      <c r="S102" s="78"/>
      <c r="T102" s="79"/>
      <c r="U102" s="95"/>
      <c r="V102" s="80"/>
      <c r="W102" s="76"/>
      <c r="X102" s="76"/>
      <c r="Y102" s="76"/>
      <c r="Z102" s="76"/>
      <c r="AA102" s="77"/>
      <c r="AB102" s="76"/>
      <c r="AC102" s="78"/>
      <c r="AD102" s="79"/>
      <c r="AE102" s="80"/>
      <c r="AF102" s="80"/>
      <c r="AG102" s="76"/>
      <c r="AH102" s="76"/>
      <c r="AI102" s="76"/>
      <c r="AJ102" s="76"/>
      <c r="AK102" s="77"/>
      <c r="AL102" s="76"/>
      <c r="AM102" s="78"/>
      <c r="AN102" s="79"/>
      <c r="AO102" s="81"/>
      <c r="AP102" s="62"/>
      <c r="AQ102" s="69"/>
      <c r="AR102" s="67"/>
      <c r="AS102" s="69"/>
      <c r="AT102" s="68"/>
    </row>
    <row r="103" spans="1:46" s="60" customFormat="1" ht="12.75" customHeight="1" outlineLevel="1" x14ac:dyDescent="0.3">
      <c r="B103" s="98"/>
      <c r="C103" s="208" t="s">
        <v>172</v>
      </c>
      <c r="D103" s="209"/>
      <c r="E103" s="209"/>
      <c r="F103" s="209"/>
      <c r="G103" s="210"/>
      <c r="H103" s="93">
        <v>79</v>
      </c>
      <c r="I103" s="94">
        <v>40724</v>
      </c>
      <c r="J103" s="93">
        <v>7</v>
      </c>
      <c r="K103" s="75"/>
      <c r="L103" s="76"/>
      <c r="M103" s="76"/>
      <c r="N103" s="76"/>
      <c r="O103" s="76"/>
      <c r="P103" s="76"/>
      <c r="Q103" s="77"/>
      <c r="R103" s="76"/>
      <c r="S103" s="78"/>
      <c r="T103" s="79"/>
      <c r="U103" s="95"/>
      <c r="V103" s="80"/>
      <c r="W103" s="76"/>
      <c r="X103" s="76"/>
      <c r="Y103" s="76"/>
      <c r="Z103" s="76"/>
      <c r="AA103" s="77"/>
      <c r="AB103" s="76"/>
      <c r="AC103" s="78"/>
      <c r="AD103" s="79"/>
      <c r="AE103" s="80"/>
      <c r="AF103" s="80"/>
      <c r="AG103" s="76"/>
      <c r="AH103" s="76"/>
      <c r="AI103" s="76"/>
      <c r="AJ103" s="76"/>
      <c r="AK103" s="77"/>
      <c r="AL103" s="76"/>
      <c r="AM103" s="78"/>
      <c r="AN103" s="79"/>
      <c r="AO103" s="81"/>
      <c r="AP103" s="62"/>
      <c r="AQ103" s="69"/>
      <c r="AR103" s="67"/>
      <c r="AS103" s="69"/>
      <c r="AT103" s="68"/>
    </row>
    <row r="104" spans="1:46" s="60" customFormat="1" ht="12.75" customHeight="1" outlineLevel="1" x14ac:dyDescent="0.3">
      <c r="B104" s="98"/>
      <c r="C104" s="208" t="s">
        <v>173</v>
      </c>
      <c r="D104" s="209"/>
      <c r="E104" s="209"/>
      <c r="F104" s="209"/>
      <c r="G104" s="210"/>
      <c r="H104" s="93">
        <v>92</v>
      </c>
      <c r="I104" s="94">
        <v>41183</v>
      </c>
      <c r="J104" s="93">
        <v>7</v>
      </c>
      <c r="K104" s="75">
        <f>+SUMIF('[1]PRIEDAS 4. AUDITUI'!$H$34:$H$191,'PRIEDAS 5. IVV IT (G)'!H104,'[1]PRIEDAS 4. AUDITUI'!$K$34:$K$191)</f>
        <v>3615.26</v>
      </c>
      <c r="L104" s="76"/>
      <c r="M104" s="76"/>
      <c r="N104" s="76"/>
      <c r="O104" s="76">
        <f>+K104-L104-M104-N104</f>
        <v>3615.26</v>
      </c>
      <c r="P104" s="76"/>
      <c r="Q104" s="77"/>
      <c r="R104" s="76">
        <f>+O104-P104-Q104</f>
        <v>3615.26</v>
      </c>
      <c r="S104" s="78">
        <f>+SUMIF('[1]PRIEDAS 4. AUDITUI'!$H$34:$H$191,'PRIEDAS 5. IVV IT (G)'!H104,'[1]PRIEDAS 4. AUDITUI'!$S$34:$S$191)</f>
        <v>2474.9500000000003</v>
      </c>
      <c r="T104" s="79">
        <f>+R104-S104</f>
        <v>1140.31</v>
      </c>
      <c r="U104" s="80">
        <f>+K104</f>
        <v>3615.26</v>
      </c>
      <c r="V104" s="76"/>
      <c r="W104" s="76"/>
      <c r="X104" s="76"/>
      <c r="Y104" s="76">
        <f>+U104-V104-W104-X104</f>
        <v>3615.26</v>
      </c>
      <c r="Z104" s="76"/>
      <c r="AA104" s="77"/>
      <c r="AB104" s="76">
        <f>+Y104-Z104-AA104</f>
        <v>3615.26</v>
      </c>
      <c r="AC104" s="78">
        <f>+SUMIF('[1]PRIEDAS 4. AUDITUI'!$H$34:$H$191,'PRIEDAS 5. IVV IT (G)'!H104,'[1]PRIEDAS 4. AUDITUI'!$AC$34:$AC$191)</f>
        <v>516.6</v>
      </c>
      <c r="AD104" s="79">
        <f>+AB104-AC104</f>
        <v>3098.6600000000003</v>
      </c>
      <c r="AE104" s="80">
        <f>+K104</f>
        <v>3615.26</v>
      </c>
      <c r="AF104" s="80">
        <f>+L104-V104</f>
        <v>0</v>
      </c>
      <c r="AG104" s="76"/>
      <c r="AH104" s="76"/>
      <c r="AI104" s="76">
        <f>+AE104-AF104-AG104-AH104</f>
        <v>3615.26</v>
      </c>
      <c r="AJ104" s="76"/>
      <c r="AK104" s="77"/>
      <c r="AL104" s="76">
        <f>+AI104-AJ104-AK104</f>
        <v>3615.26</v>
      </c>
      <c r="AM104" s="78">
        <f>+AC104+S104</f>
        <v>2991.55</v>
      </c>
      <c r="AN104" s="79">
        <f>+AL104-AM104</f>
        <v>623.71</v>
      </c>
      <c r="AO104" s="81"/>
      <c r="AP104" s="62"/>
      <c r="AQ104" s="69"/>
      <c r="AR104" s="67"/>
      <c r="AS104" s="69"/>
      <c r="AT104" s="68"/>
    </row>
    <row r="105" spans="1:46" s="60" customFormat="1" ht="36.75" customHeight="1" outlineLevel="1" x14ac:dyDescent="0.3">
      <c r="B105" s="98"/>
      <c r="C105" s="202" t="s">
        <v>174</v>
      </c>
      <c r="D105" s="203"/>
      <c r="E105" s="203"/>
      <c r="F105" s="203"/>
      <c r="G105" s="204"/>
      <c r="H105" s="99"/>
      <c r="I105" s="251"/>
      <c r="J105" s="99"/>
      <c r="K105" s="80"/>
      <c r="L105" s="76"/>
      <c r="M105" s="76"/>
      <c r="N105" s="76"/>
      <c r="O105" s="76"/>
      <c r="P105" s="76"/>
      <c r="Q105" s="77"/>
      <c r="R105" s="76"/>
      <c r="S105" s="78"/>
      <c r="T105" s="79"/>
      <c r="U105" s="80"/>
      <c r="V105" s="76"/>
      <c r="W105" s="76"/>
      <c r="X105" s="76"/>
      <c r="Y105" s="76"/>
      <c r="Z105" s="76"/>
      <c r="AA105" s="77"/>
      <c r="AB105" s="76"/>
      <c r="AC105" s="78"/>
      <c r="AD105" s="79"/>
      <c r="AE105" s="80"/>
      <c r="AF105" s="76"/>
      <c r="AG105" s="76"/>
      <c r="AH105" s="76"/>
      <c r="AI105" s="76"/>
      <c r="AJ105" s="76"/>
      <c r="AK105" s="77"/>
      <c r="AL105" s="76"/>
      <c r="AM105" s="78"/>
      <c r="AN105" s="79"/>
      <c r="AO105" s="61"/>
      <c r="AP105" s="62"/>
      <c r="AQ105" s="69"/>
      <c r="AR105" s="67"/>
      <c r="AS105" s="69"/>
      <c r="AT105" s="68"/>
    </row>
    <row r="106" spans="1:46" s="60" customFormat="1" ht="24" customHeight="1" outlineLevel="1" x14ac:dyDescent="0.3">
      <c r="B106" s="98"/>
      <c r="C106" s="202" t="s">
        <v>175</v>
      </c>
      <c r="D106" s="203"/>
      <c r="E106" s="203"/>
      <c r="F106" s="203"/>
      <c r="G106" s="204"/>
      <c r="H106" s="99"/>
      <c r="I106" s="99"/>
      <c r="J106" s="99"/>
      <c r="K106" s="234">
        <f>SUM(K107:K140)</f>
        <v>0</v>
      </c>
      <c r="L106" s="234">
        <f t="shared" ref="L106:AN106" si="30">SUM(L107:L140)</f>
        <v>0</v>
      </c>
      <c r="M106" s="234">
        <f t="shared" si="30"/>
        <v>0</v>
      </c>
      <c r="N106" s="234">
        <f t="shared" si="30"/>
        <v>0</v>
      </c>
      <c r="O106" s="234">
        <f t="shared" si="30"/>
        <v>0</v>
      </c>
      <c r="P106" s="234">
        <f t="shared" si="30"/>
        <v>0</v>
      </c>
      <c r="Q106" s="234">
        <f t="shared" si="30"/>
        <v>0</v>
      </c>
      <c r="R106" s="234">
        <f t="shared" si="30"/>
        <v>0</v>
      </c>
      <c r="S106" s="234">
        <f t="shared" si="30"/>
        <v>0</v>
      </c>
      <c r="T106" s="234">
        <f t="shared" si="30"/>
        <v>0</v>
      </c>
      <c r="U106" s="234">
        <f t="shared" si="30"/>
        <v>0</v>
      </c>
      <c r="V106" s="234">
        <f t="shared" si="30"/>
        <v>0</v>
      </c>
      <c r="W106" s="234">
        <f t="shared" si="30"/>
        <v>0</v>
      </c>
      <c r="X106" s="234">
        <f t="shared" si="30"/>
        <v>0</v>
      </c>
      <c r="Y106" s="234">
        <f t="shared" si="30"/>
        <v>0</v>
      </c>
      <c r="Z106" s="234">
        <f t="shared" si="30"/>
        <v>0</v>
      </c>
      <c r="AA106" s="234">
        <f t="shared" si="30"/>
        <v>0</v>
      </c>
      <c r="AB106" s="234">
        <f t="shared" si="30"/>
        <v>0</v>
      </c>
      <c r="AC106" s="234">
        <f t="shared" si="30"/>
        <v>0</v>
      </c>
      <c r="AD106" s="234">
        <f t="shared" si="30"/>
        <v>0</v>
      </c>
      <c r="AE106" s="234">
        <f t="shared" si="30"/>
        <v>0</v>
      </c>
      <c r="AF106" s="234">
        <f t="shared" si="30"/>
        <v>0</v>
      </c>
      <c r="AG106" s="234">
        <f t="shared" si="30"/>
        <v>0</v>
      </c>
      <c r="AH106" s="234">
        <f t="shared" si="30"/>
        <v>0</v>
      </c>
      <c r="AI106" s="234">
        <f t="shared" si="30"/>
        <v>0</v>
      </c>
      <c r="AJ106" s="234">
        <f t="shared" si="30"/>
        <v>0</v>
      </c>
      <c r="AK106" s="234">
        <f t="shared" si="30"/>
        <v>0</v>
      </c>
      <c r="AL106" s="234">
        <f t="shared" si="30"/>
        <v>0</v>
      </c>
      <c r="AM106" s="234">
        <f t="shared" si="30"/>
        <v>0</v>
      </c>
      <c r="AN106" s="234">
        <f t="shared" si="30"/>
        <v>0</v>
      </c>
      <c r="AO106" s="70"/>
      <c r="AP106" s="62"/>
      <c r="AQ106" s="69"/>
      <c r="AR106" s="67"/>
      <c r="AS106" s="69"/>
      <c r="AT106" s="68"/>
    </row>
    <row r="107" spans="1:46" s="60" customFormat="1" ht="13.8" outlineLevel="1" x14ac:dyDescent="0.3">
      <c r="B107" s="98"/>
      <c r="C107" s="208" t="s">
        <v>176</v>
      </c>
      <c r="D107" s="209"/>
      <c r="E107" s="209"/>
      <c r="F107" s="209"/>
      <c r="G107" s="210"/>
      <c r="H107" s="93">
        <v>36</v>
      </c>
      <c r="I107" s="94">
        <v>39850</v>
      </c>
      <c r="J107" s="93">
        <v>6</v>
      </c>
      <c r="K107" s="75"/>
      <c r="L107" s="76"/>
      <c r="M107" s="76"/>
      <c r="N107" s="76"/>
      <c r="O107" s="76"/>
      <c r="P107" s="76"/>
      <c r="Q107" s="77"/>
      <c r="R107" s="76"/>
      <c r="S107" s="78"/>
      <c r="T107" s="79"/>
      <c r="U107" s="95"/>
      <c r="V107" s="76"/>
      <c r="W107" s="76"/>
      <c r="X107" s="76"/>
      <c r="Y107" s="76"/>
      <c r="Z107" s="76"/>
      <c r="AA107" s="77"/>
      <c r="AB107" s="76"/>
      <c r="AC107" s="78"/>
      <c r="AD107" s="79"/>
      <c r="AE107" s="80"/>
      <c r="AF107" s="80"/>
      <c r="AG107" s="76"/>
      <c r="AH107" s="76"/>
      <c r="AI107" s="76"/>
      <c r="AJ107" s="76"/>
      <c r="AK107" s="77"/>
      <c r="AL107" s="76"/>
      <c r="AM107" s="78"/>
      <c r="AN107" s="79"/>
      <c r="AO107" s="81"/>
      <c r="AP107" s="62"/>
      <c r="AQ107" s="69"/>
      <c r="AR107" s="67"/>
      <c r="AS107" s="69"/>
      <c r="AT107" s="68"/>
    </row>
    <row r="108" spans="1:46" s="60" customFormat="1" ht="12.75" customHeight="1" outlineLevel="1" x14ac:dyDescent="0.3">
      <c r="B108" s="98"/>
      <c r="C108" s="208" t="s">
        <v>177</v>
      </c>
      <c r="D108" s="209"/>
      <c r="E108" s="209"/>
      <c r="F108" s="209"/>
      <c r="G108" s="210"/>
      <c r="H108" s="93">
        <v>58</v>
      </c>
      <c r="I108" s="94" t="s">
        <v>178</v>
      </c>
      <c r="J108" s="93">
        <v>4</v>
      </c>
      <c r="K108" s="75"/>
      <c r="L108" s="76"/>
      <c r="M108" s="76"/>
      <c r="N108" s="76"/>
      <c r="O108" s="76"/>
      <c r="P108" s="76"/>
      <c r="Q108" s="77"/>
      <c r="R108" s="76"/>
      <c r="S108" s="78"/>
      <c r="T108" s="79"/>
      <c r="U108" s="95"/>
      <c r="V108" s="76"/>
      <c r="W108" s="76"/>
      <c r="X108" s="76"/>
      <c r="Y108" s="76"/>
      <c r="Z108" s="76"/>
      <c r="AA108" s="77"/>
      <c r="AB108" s="76"/>
      <c r="AC108" s="78"/>
      <c r="AD108" s="79"/>
      <c r="AE108" s="80"/>
      <c r="AF108" s="80"/>
      <c r="AG108" s="76"/>
      <c r="AH108" s="76"/>
      <c r="AI108" s="76"/>
      <c r="AJ108" s="76"/>
      <c r="AK108" s="77"/>
      <c r="AL108" s="76"/>
      <c r="AM108" s="78"/>
      <c r="AN108" s="79"/>
      <c r="AO108" s="81"/>
      <c r="AP108" s="62"/>
      <c r="AQ108" s="69"/>
      <c r="AR108" s="67"/>
      <c r="AS108" s="69"/>
      <c r="AT108" s="68"/>
    </row>
    <row r="109" spans="1:46" s="60" customFormat="1" ht="12.75" customHeight="1" outlineLevel="1" x14ac:dyDescent="0.3">
      <c r="A109" s="105"/>
      <c r="B109" s="98"/>
      <c r="C109" s="208" t="s">
        <v>179</v>
      </c>
      <c r="D109" s="209"/>
      <c r="E109" s="209"/>
      <c r="F109" s="209"/>
      <c r="G109" s="210"/>
      <c r="H109" s="93">
        <v>59</v>
      </c>
      <c r="I109" s="94">
        <v>40548</v>
      </c>
      <c r="J109" s="93">
        <v>3</v>
      </c>
      <c r="K109" s="75"/>
      <c r="L109" s="76"/>
      <c r="M109" s="76"/>
      <c r="N109" s="76"/>
      <c r="O109" s="76"/>
      <c r="P109" s="76"/>
      <c r="Q109" s="77"/>
      <c r="R109" s="76"/>
      <c r="S109" s="78"/>
      <c r="T109" s="79"/>
      <c r="U109" s="95"/>
      <c r="V109" s="76"/>
      <c r="W109" s="76"/>
      <c r="X109" s="76"/>
      <c r="Y109" s="76"/>
      <c r="Z109" s="76"/>
      <c r="AA109" s="77"/>
      <c r="AB109" s="76"/>
      <c r="AC109" s="78"/>
      <c r="AD109" s="79"/>
      <c r="AE109" s="80"/>
      <c r="AF109" s="80"/>
      <c r="AG109" s="76"/>
      <c r="AH109" s="76"/>
      <c r="AI109" s="76"/>
      <c r="AJ109" s="76"/>
      <c r="AK109" s="77"/>
      <c r="AL109" s="76"/>
      <c r="AM109" s="78"/>
      <c r="AN109" s="79"/>
      <c r="AO109" s="81"/>
      <c r="AP109" s="62"/>
      <c r="AQ109" s="69"/>
      <c r="AR109" s="67"/>
      <c r="AS109" s="69"/>
      <c r="AT109" s="68"/>
    </row>
    <row r="110" spans="1:46" s="60" customFormat="1" ht="12.75" customHeight="1" outlineLevel="1" x14ac:dyDescent="0.3">
      <c r="A110" s="105"/>
      <c r="B110" s="98"/>
      <c r="C110" s="208" t="s">
        <v>180</v>
      </c>
      <c r="D110" s="209"/>
      <c r="E110" s="209"/>
      <c r="F110" s="209"/>
      <c r="G110" s="210"/>
      <c r="H110" s="93">
        <v>60</v>
      </c>
      <c r="I110" s="94">
        <v>40550</v>
      </c>
      <c r="J110" s="93">
        <v>3</v>
      </c>
      <c r="K110" s="75"/>
      <c r="L110" s="76"/>
      <c r="M110" s="76"/>
      <c r="N110" s="76"/>
      <c r="O110" s="76"/>
      <c r="P110" s="76"/>
      <c r="Q110" s="77"/>
      <c r="R110" s="76"/>
      <c r="S110" s="78"/>
      <c r="T110" s="79"/>
      <c r="U110" s="95"/>
      <c r="V110" s="76"/>
      <c r="W110" s="76"/>
      <c r="X110" s="76"/>
      <c r="Y110" s="76"/>
      <c r="Z110" s="76"/>
      <c r="AA110" s="77"/>
      <c r="AB110" s="76"/>
      <c r="AC110" s="78"/>
      <c r="AD110" s="79"/>
      <c r="AE110" s="80"/>
      <c r="AF110" s="80"/>
      <c r="AG110" s="76"/>
      <c r="AH110" s="76"/>
      <c r="AI110" s="76"/>
      <c r="AJ110" s="76"/>
      <c r="AK110" s="77"/>
      <c r="AL110" s="76"/>
      <c r="AM110" s="78"/>
      <c r="AN110" s="79"/>
      <c r="AO110" s="81"/>
      <c r="AP110" s="62"/>
      <c r="AQ110" s="69"/>
      <c r="AR110" s="67"/>
      <c r="AS110" s="69"/>
      <c r="AT110" s="68"/>
    </row>
    <row r="111" spans="1:46" s="60" customFormat="1" ht="12.75" customHeight="1" outlineLevel="1" x14ac:dyDescent="0.3">
      <c r="A111" s="105"/>
      <c r="B111" s="98"/>
      <c r="C111" s="208" t="s">
        <v>181</v>
      </c>
      <c r="D111" s="209"/>
      <c r="E111" s="209"/>
      <c r="F111" s="209"/>
      <c r="G111" s="210"/>
      <c r="H111" s="93">
        <v>85</v>
      </c>
      <c r="I111" s="94" t="s">
        <v>182</v>
      </c>
      <c r="J111" s="93">
        <v>4</v>
      </c>
      <c r="K111" s="75"/>
      <c r="L111" s="76"/>
      <c r="M111" s="76"/>
      <c r="N111" s="76"/>
      <c r="O111" s="76"/>
      <c r="P111" s="76"/>
      <c r="Q111" s="77"/>
      <c r="R111" s="76"/>
      <c r="S111" s="78"/>
      <c r="T111" s="79"/>
      <c r="U111" s="95"/>
      <c r="V111" s="76"/>
      <c r="W111" s="76"/>
      <c r="X111" s="76"/>
      <c r="Y111" s="76"/>
      <c r="Z111" s="76"/>
      <c r="AA111" s="77"/>
      <c r="AB111" s="76"/>
      <c r="AC111" s="78"/>
      <c r="AD111" s="79"/>
      <c r="AE111" s="80"/>
      <c r="AF111" s="80"/>
      <c r="AG111" s="76"/>
      <c r="AH111" s="76"/>
      <c r="AI111" s="76"/>
      <c r="AJ111" s="76"/>
      <c r="AK111" s="77"/>
      <c r="AL111" s="76"/>
      <c r="AM111" s="78"/>
      <c r="AN111" s="79"/>
      <c r="AO111" s="81"/>
      <c r="AP111" s="62"/>
      <c r="AQ111" s="69"/>
      <c r="AR111" s="67"/>
      <c r="AS111" s="69"/>
      <c r="AT111" s="68"/>
    </row>
    <row r="112" spans="1:46" s="60" customFormat="1" ht="12.75" customHeight="1" outlineLevel="1" x14ac:dyDescent="0.3">
      <c r="A112" s="105"/>
      <c r="B112" s="98"/>
      <c r="C112" s="208" t="s">
        <v>183</v>
      </c>
      <c r="D112" s="209"/>
      <c r="E112" s="209"/>
      <c r="F112" s="209"/>
      <c r="G112" s="210"/>
      <c r="H112" s="93">
        <v>86</v>
      </c>
      <c r="I112" s="94" t="s">
        <v>184</v>
      </c>
      <c r="J112" s="93">
        <v>3</v>
      </c>
      <c r="K112" s="75"/>
      <c r="L112" s="76"/>
      <c r="M112" s="76"/>
      <c r="N112" s="76"/>
      <c r="O112" s="76"/>
      <c r="P112" s="76"/>
      <c r="Q112" s="77"/>
      <c r="R112" s="76"/>
      <c r="S112" s="78"/>
      <c r="T112" s="79"/>
      <c r="U112" s="95"/>
      <c r="V112" s="76"/>
      <c r="W112" s="76"/>
      <c r="X112" s="76"/>
      <c r="Y112" s="76"/>
      <c r="Z112" s="76"/>
      <c r="AA112" s="77"/>
      <c r="AB112" s="76"/>
      <c r="AC112" s="78"/>
      <c r="AD112" s="79"/>
      <c r="AE112" s="80"/>
      <c r="AF112" s="80"/>
      <c r="AG112" s="76"/>
      <c r="AH112" s="76"/>
      <c r="AI112" s="76"/>
      <c r="AJ112" s="76"/>
      <c r="AK112" s="77"/>
      <c r="AL112" s="76"/>
      <c r="AM112" s="78"/>
      <c r="AN112" s="79"/>
      <c r="AO112" s="81"/>
      <c r="AP112" s="62"/>
      <c r="AQ112" s="69"/>
      <c r="AR112" s="67"/>
      <c r="AS112" s="69"/>
      <c r="AT112" s="68"/>
    </row>
    <row r="113" spans="1:46" s="60" customFormat="1" ht="12.75" customHeight="1" outlineLevel="1" x14ac:dyDescent="0.3">
      <c r="A113" s="105"/>
      <c r="B113" s="98"/>
      <c r="C113" s="208" t="s">
        <v>185</v>
      </c>
      <c r="D113" s="209"/>
      <c r="E113" s="209"/>
      <c r="F113" s="209"/>
      <c r="G113" s="210"/>
      <c r="H113" s="93">
        <v>87</v>
      </c>
      <c r="I113" s="94" t="s">
        <v>186</v>
      </c>
      <c r="J113" s="93">
        <v>3</v>
      </c>
      <c r="K113" s="75"/>
      <c r="L113" s="76"/>
      <c r="M113" s="76"/>
      <c r="N113" s="76"/>
      <c r="O113" s="76"/>
      <c r="P113" s="76"/>
      <c r="Q113" s="77"/>
      <c r="R113" s="76"/>
      <c r="S113" s="78"/>
      <c r="T113" s="79"/>
      <c r="U113" s="95"/>
      <c r="V113" s="76"/>
      <c r="W113" s="76"/>
      <c r="X113" s="76"/>
      <c r="Y113" s="76"/>
      <c r="Z113" s="76"/>
      <c r="AA113" s="77"/>
      <c r="AB113" s="76"/>
      <c r="AC113" s="78"/>
      <c r="AD113" s="79"/>
      <c r="AE113" s="80"/>
      <c r="AF113" s="80"/>
      <c r="AG113" s="76"/>
      <c r="AH113" s="76"/>
      <c r="AI113" s="76"/>
      <c r="AJ113" s="76"/>
      <c r="AK113" s="77"/>
      <c r="AL113" s="76"/>
      <c r="AM113" s="78"/>
      <c r="AN113" s="79"/>
      <c r="AO113" s="81"/>
      <c r="AP113" s="62"/>
      <c r="AQ113" s="69"/>
      <c r="AR113" s="67"/>
      <c r="AS113" s="69"/>
      <c r="AT113" s="68"/>
    </row>
    <row r="114" spans="1:46" s="60" customFormat="1" ht="12.75" customHeight="1" outlineLevel="1" x14ac:dyDescent="0.3">
      <c r="A114" s="105"/>
      <c r="B114" s="98"/>
      <c r="C114" s="208" t="s">
        <v>187</v>
      </c>
      <c r="D114" s="209"/>
      <c r="E114" s="209"/>
      <c r="F114" s="209"/>
      <c r="G114" s="210"/>
      <c r="H114" s="93">
        <v>111</v>
      </c>
      <c r="I114" s="94" t="s">
        <v>101</v>
      </c>
      <c r="J114" s="93">
        <v>3</v>
      </c>
      <c r="K114" s="75"/>
      <c r="L114" s="76"/>
      <c r="M114" s="76"/>
      <c r="N114" s="76"/>
      <c r="O114" s="76"/>
      <c r="P114" s="76"/>
      <c r="Q114" s="77"/>
      <c r="R114" s="76"/>
      <c r="S114" s="78"/>
      <c r="T114" s="79"/>
      <c r="U114" s="95"/>
      <c r="V114" s="76"/>
      <c r="W114" s="76"/>
      <c r="X114" s="76"/>
      <c r="Y114" s="76"/>
      <c r="Z114" s="76"/>
      <c r="AA114" s="77"/>
      <c r="AB114" s="76"/>
      <c r="AC114" s="78"/>
      <c r="AD114" s="79"/>
      <c r="AE114" s="80"/>
      <c r="AF114" s="80"/>
      <c r="AG114" s="76"/>
      <c r="AH114" s="76"/>
      <c r="AI114" s="76"/>
      <c r="AJ114" s="76"/>
      <c r="AK114" s="77"/>
      <c r="AL114" s="76"/>
      <c r="AM114" s="78"/>
      <c r="AN114" s="79"/>
      <c r="AO114" s="81"/>
      <c r="AP114" s="62"/>
      <c r="AQ114" s="69"/>
      <c r="AR114" s="67"/>
      <c r="AS114" s="69"/>
      <c r="AT114" s="68"/>
    </row>
    <row r="115" spans="1:46" s="60" customFormat="1" ht="12.75" customHeight="1" outlineLevel="1" x14ac:dyDescent="0.3">
      <c r="A115" s="105"/>
      <c r="B115" s="98"/>
      <c r="C115" s="208" t="s">
        <v>188</v>
      </c>
      <c r="D115" s="209"/>
      <c r="E115" s="209"/>
      <c r="F115" s="209"/>
      <c r="G115" s="210"/>
      <c r="H115" s="93">
        <v>114</v>
      </c>
      <c r="I115" s="94" t="s">
        <v>189</v>
      </c>
      <c r="J115" s="93">
        <v>3</v>
      </c>
      <c r="K115" s="75"/>
      <c r="L115" s="76"/>
      <c r="M115" s="76"/>
      <c r="N115" s="76"/>
      <c r="O115" s="76"/>
      <c r="P115" s="76"/>
      <c r="Q115" s="77"/>
      <c r="R115" s="76"/>
      <c r="S115" s="78"/>
      <c r="T115" s="79"/>
      <c r="U115" s="95"/>
      <c r="V115" s="76"/>
      <c r="W115" s="76"/>
      <c r="X115" s="76"/>
      <c r="Y115" s="76"/>
      <c r="Z115" s="76"/>
      <c r="AA115" s="77"/>
      <c r="AB115" s="76"/>
      <c r="AC115" s="78"/>
      <c r="AD115" s="79"/>
      <c r="AE115" s="80"/>
      <c r="AF115" s="80"/>
      <c r="AG115" s="76"/>
      <c r="AH115" s="76"/>
      <c r="AI115" s="76"/>
      <c r="AJ115" s="76"/>
      <c r="AK115" s="77"/>
      <c r="AL115" s="76"/>
      <c r="AM115" s="78"/>
      <c r="AN115" s="79"/>
      <c r="AO115" s="81"/>
      <c r="AP115" s="62"/>
      <c r="AQ115" s="69"/>
      <c r="AR115" s="67"/>
      <c r="AS115" s="69"/>
      <c r="AT115" s="68"/>
    </row>
    <row r="116" spans="1:46" s="60" customFormat="1" ht="12.75" customHeight="1" outlineLevel="1" x14ac:dyDescent="0.3">
      <c r="A116" s="105"/>
      <c r="B116" s="98"/>
      <c r="C116" s="208" t="s">
        <v>190</v>
      </c>
      <c r="D116" s="209"/>
      <c r="E116" s="209"/>
      <c r="F116" s="209"/>
      <c r="G116" s="210"/>
      <c r="H116" s="93">
        <v>116</v>
      </c>
      <c r="I116" s="94" t="s">
        <v>191</v>
      </c>
      <c r="J116" s="93">
        <v>3</v>
      </c>
      <c r="K116" s="75"/>
      <c r="L116" s="76"/>
      <c r="M116" s="76"/>
      <c r="N116" s="76"/>
      <c r="O116" s="76"/>
      <c r="P116" s="76"/>
      <c r="Q116" s="77"/>
      <c r="R116" s="76"/>
      <c r="S116" s="78"/>
      <c r="T116" s="79"/>
      <c r="U116" s="95"/>
      <c r="V116" s="76"/>
      <c r="W116" s="76"/>
      <c r="X116" s="76"/>
      <c r="Y116" s="76"/>
      <c r="Z116" s="76"/>
      <c r="AA116" s="77"/>
      <c r="AB116" s="76"/>
      <c r="AC116" s="78"/>
      <c r="AD116" s="79"/>
      <c r="AE116" s="80"/>
      <c r="AF116" s="80"/>
      <c r="AG116" s="76"/>
      <c r="AH116" s="76"/>
      <c r="AI116" s="76"/>
      <c r="AJ116" s="76"/>
      <c r="AK116" s="77"/>
      <c r="AL116" s="76"/>
      <c r="AM116" s="78"/>
      <c r="AN116" s="79"/>
      <c r="AO116" s="81"/>
      <c r="AP116" s="62"/>
      <c r="AQ116" s="69"/>
      <c r="AR116" s="67"/>
      <c r="AS116" s="69"/>
      <c r="AT116" s="68"/>
    </row>
    <row r="117" spans="1:46" s="60" customFormat="1" ht="12.75" customHeight="1" outlineLevel="1" x14ac:dyDescent="0.3">
      <c r="A117" s="105"/>
      <c r="B117" s="98"/>
      <c r="C117" s="208" t="s">
        <v>192</v>
      </c>
      <c r="D117" s="209"/>
      <c r="E117" s="209"/>
      <c r="F117" s="209"/>
      <c r="G117" s="210"/>
      <c r="H117" s="93">
        <v>117</v>
      </c>
      <c r="I117" s="94" t="s">
        <v>193</v>
      </c>
      <c r="J117" s="93">
        <v>3</v>
      </c>
      <c r="K117" s="75"/>
      <c r="L117" s="76"/>
      <c r="M117" s="76"/>
      <c r="N117" s="76"/>
      <c r="O117" s="76"/>
      <c r="P117" s="76"/>
      <c r="Q117" s="77"/>
      <c r="R117" s="76"/>
      <c r="S117" s="78"/>
      <c r="T117" s="79"/>
      <c r="U117" s="95"/>
      <c r="V117" s="76"/>
      <c r="W117" s="76"/>
      <c r="X117" s="76"/>
      <c r="Y117" s="76"/>
      <c r="Z117" s="76"/>
      <c r="AA117" s="77"/>
      <c r="AB117" s="76"/>
      <c r="AC117" s="78"/>
      <c r="AD117" s="79"/>
      <c r="AE117" s="80"/>
      <c r="AF117" s="80"/>
      <c r="AG117" s="76"/>
      <c r="AH117" s="76"/>
      <c r="AI117" s="76"/>
      <c r="AJ117" s="76"/>
      <c r="AK117" s="77"/>
      <c r="AL117" s="76"/>
      <c r="AM117" s="78"/>
      <c r="AN117" s="79"/>
      <c r="AO117" s="81"/>
      <c r="AP117" s="62"/>
      <c r="AQ117" s="69"/>
      <c r="AR117" s="67"/>
      <c r="AS117" s="69"/>
      <c r="AT117" s="68"/>
    </row>
    <row r="118" spans="1:46" s="60" customFormat="1" ht="12.75" customHeight="1" outlineLevel="1" x14ac:dyDescent="0.3">
      <c r="A118" s="105"/>
      <c r="B118" s="98"/>
      <c r="C118" s="208" t="s">
        <v>194</v>
      </c>
      <c r="D118" s="209"/>
      <c r="E118" s="209"/>
      <c r="F118" s="209"/>
      <c r="G118" s="210"/>
      <c r="H118" s="93">
        <v>119</v>
      </c>
      <c r="I118" s="94" t="s">
        <v>105</v>
      </c>
      <c r="J118" s="93">
        <v>3</v>
      </c>
      <c r="K118" s="75"/>
      <c r="L118" s="76"/>
      <c r="M118" s="76"/>
      <c r="N118" s="76"/>
      <c r="O118" s="76"/>
      <c r="P118" s="76"/>
      <c r="Q118" s="77"/>
      <c r="R118" s="76"/>
      <c r="S118" s="78"/>
      <c r="T118" s="79"/>
      <c r="U118" s="95"/>
      <c r="V118" s="76"/>
      <c r="W118" s="76"/>
      <c r="X118" s="76"/>
      <c r="Y118" s="76"/>
      <c r="Z118" s="76"/>
      <c r="AA118" s="77"/>
      <c r="AB118" s="76"/>
      <c r="AC118" s="78"/>
      <c r="AD118" s="79"/>
      <c r="AE118" s="80"/>
      <c r="AF118" s="80"/>
      <c r="AG118" s="76"/>
      <c r="AH118" s="76"/>
      <c r="AI118" s="76"/>
      <c r="AJ118" s="76"/>
      <c r="AK118" s="77"/>
      <c r="AL118" s="76"/>
      <c r="AM118" s="78"/>
      <c r="AN118" s="79"/>
      <c r="AO118" s="81"/>
      <c r="AP118" s="62"/>
      <c r="AQ118" s="69"/>
      <c r="AR118" s="67"/>
      <c r="AS118" s="69"/>
      <c r="AT118" s="68"/>
    </row>
    <row r="119" spans="1:46" s="60" customFormat="1" ht="12.75" customHeight="1" outlineLevel="1" x14ac:dyDescent="0.3">
      <c r="A119" s="105"/>
      <c r="B119" s="98"/>
      <c r="C119" s="208" t="s">
        <v>195</v>
      </c>
      <c r="D119" s="209"/>
      <c r="E119" s="209"/>
      <c r="F119" s="209"/>
      <c r="G119" s="210"/>
      <c r="H119" s="93">
        <v>121</v>
      </c>
      <c r="I119" s="94" t="s">
        <v>196</v>
      </c>
      <c r="J119" s="93">
        <v>3</v>
      </c>
      <c r="K119" s="75"/>
      <c r="L119" s="76"/>
      <c r="M119" s="76"/>
      <c r="N119" s="76"/>
      <c r="O119" s="76"/>
      <c r="P119" s="76"/>
      <c r="Q119" s="77"/>
      <c r="R119" s="76"/>
      <c r="S119" s="78"/>
      <c r="T119" s="79"/>
      <c r="U119" s="95"/>
      <c r="V119" s="76"/>
      <c r="W119" s="76"/>
      <c r="X119" s="76"/>
      <c r="Y119" s="76"/>
      <c r="Z119" s="76"/>
      <c r="AA119" s="77"/>
      <c r="AB119" s="76"/>
      <c r="AC119" s="78"/>
      <c r="AD119" s="79"/>
      <c r="AE119" s="80"/>
      <c r="AF119" s="80"/>
      <c r="AG119" s="76"/>
      <c r="AH119" s="76"/>
      <c r="AI119" s="76"/>
      <c r="AJ119" s="76"/>
      <c r="AK119" s="77"/>
      <c r="AL119" s="76"/>
      <c r="AM119" s="78"/>
      <c r="AN119" s="79"/>
      <c r="AO119" s="81"/>
      <c r="AP119" s="62"/>
      <c r="AQ119" s="69"/>
      <c r="AR119" s="67"/>
      <c r="AS119" s="69"/>
      <c r="AT119" s="68"/>
    </row>
    <row r="120" spans="1:46" s="60" customFormat="1" ht="12.75" customHeight="1" outlineLevel="1" x14ac:dyDescent="0.3">
      <c r="A120" s="105"/>
      <c r="B120" s="98"/>
      <c r="C120" s="208" t="s">
        <v>197</v>
      </c>
      <c r="D120" s="209"/>
      <c r="E120" s="209"/>
      <c r="F120" s="209"/>
      <c r="G120" s="210"/>
      <c r="H120" s="93">
        <v>125</v>
      </c>
      <c r="I120" s="94" t="s">
        <v>198</v>
      </c>
      <c r="J120" s="93">
        <v>3</v>
      </c>
      <c r="K120" s="75"/>
      <c r="L120" s="76"/>
      <c r="M120" s="76"/>
      <c r="N120" s="76"/>
      <c r="O120" s="76"/>
      <c r="P120" s="76"/>
      <c r="Q120" s="77"/>
      <c r="R120" s="76"/>
      <c r="S120" s="78"/>
      <c r="T120" s="79"/>
      <c r="U120" s="95"/>
      <c r="V120" s="76"/>
      <c r="W120" s="76"/>
      <c r="X120" s="76"/>
      <c r="Y120" s="76"/>
      <c r="Z120" s="76"/>
      <c r="AA120" s="77"/>
      <c r="AB120" s="76"/>
      <c r="AC120" s="78"/>
      <c r="AD120" s="79"/>
      <c r="AE120" s="80"/>
      <c r="AF120" s="80"/>
      <c r="AG120" s="76"/>
      <c r="AH120" s="76"/>
      <c r="AI120" s="76"/>
      <c r="AJ120" s="76"/>
      <c r="AK120" s="77"/>
      <c r="AL120" s="76"/>
      <c r="AM120" s="78"/>
      <c r="AN120" s="79"/>
      <c r="AO120" s="81"/>
      <c r="AP120" s="62"/>
      <c r="AQ120" s="69"/>
      <c r="AR120" s="67"/>
      <c r="AS120" s="69"/>
      <c r="AT120" s="68"/>
    </row>
    <row r="121" spans="1:46" s="60" customFormat="1" ht="12.75" customHeight="1" outlineLevel="1" x14ac:dyDescent="0.3">
      <c r="A121" s="105"/>
      <c r="B121" s="98"/>
      <c r="C121" s="208" t="s">
        <v>199</v>
      </c>
      <c r="D121" s="209"/>
      <c r="E121" s="209"/>
      <c r="F121" s="209"/>
      <c r="G121" s="210"/>
      <c r="H121" s="93">
        <v>126</v>
      </c>
      <c r="I121" s="94" t="s">
        <v>200</v>
      </c>
      <c r="J121" s="93">
        <v>4</v>
      </c>
      <c r="K121" s="75"/>
      <c r="L121" s="76"/>
      <c r="M121" s="76"/>
      <c r="N121" s="76"/>
      <c r="O121" s="76"/>
      <c r="P121" s="76"/>
      <c r="Q121" s="77"/>
      <c r="R121" s="76"/>
      <c r="S121" s="78"/>
      <c r="T121" s="79"/>
      <c r="U121" s="95"/>
      <c r="V121" s="76"/>
      <c r="W121" s="76"/>
      <c r="X121" s="76"/>
      <c r="Y121" s="76"/>
      <c r="Z121" s="76"/>
      <c r="AA121" s="77"/>
      <c r="AB121" s="76"/>
      <c r="AC121" s="78"/>
      <c r="AD121" s="79"/>
      <c r="AE121" s="80"/>
      <c r="AF121" s="80"/>
      <c r="AG121" s="76"/>
      <c r="AH121" s="76"/>
      <c r="AI121" s="76"/>
      <c r="AJ121" s="76"/>
      <c r="AK121" s="77"/>
      <c r="AL121" s="76"/>
      <c r="AM121" s="78"/>
      <c r="AN121" s="79"/>
      <c r="AO121" s="81"/>
      <c r="AP121" s="62"/>
      <c r="AQ121" s="69"/>
      <c r="AR121" s="67"/>
      <c r="AS121" s="69"/>
      <c r="AT121" s="68"/>
    </row>
    <row r="122" spans="1:46" s="60" customFormat="1" ht="12.75" customHeight="1" outlineLevel="1" x14ac:dyDescent="0.3">
      <c r="A122" s="105"/>
      <c r="B122" s="98"/>
      <c r="C122" s="208" t="s">
        <v>201</v>
      </c>
      <c r="D122" s="209"/>
      <c r="E122" s="209"/>
      <c r="F122" s="209"/>
      <c r="G122" s="210"/>
      <c r="H122" s="93">
        <v>127</v>
      </c>
      <c r="I122" s="94" t="s">
        <v>202</v>
      </c>
      <c r="J122" s="93">
        <v>3</v>
      </c>
      <c r="K122" s="75"/>
      <c r="L122" s="76"/>
      <c r="M122" s="76"/>
      <c r="N122" s="76"/>
      <c r="O122" s="76"/>
      <c r="P122" s="76"/>
      <c r="Q122" s="77"/>
      <c r="R122" s="76"/>
      <c r="S122" s="78"/>
      <c r="T122" s="79"/>
      <c r="U122" s="95"/>
      <c r="V122" s="76"/>
      <c r="W122" s="76"/>
      <c r="X122" s="76"/>
      <c r="Y122" s="76"/>
      <c r="Z122" s="76"/>
      <c r="AA122" s="77"/>
      <c r="AB122" s="76"/>
      <c r="AC122" s="78"/>
      <c r="AD122" s="79"/>
      <c r="AE122" s="80"/>
      <c r="AF122" s="80"/>
      <c r="AG122" s="76"/>
      <c r="AH122" s="76"/>
      <c r="AI122" s="76"/>
      <c r="AJ122" s="76"/>
      <c r="AK122" s="77"/>
      <c r="AL122" s="76"/>
      <c r="AM122" s="78"/>
      <c r="AN122" s="79"/>
      <c r="AO122" s="81"/>
      <c r="AP122" s="62"/>
      <c r="AQ122" s="69"/>
      <c r="AR122" s="67"/>
      <c r="AS122" s="69"/>
      <c r="AT122" s="68"/>
    </row>
    <row r="123" spans="1:46" s="60" customFormat="1" ht="12.75" customHeight="1" outlineLevel="1" x14ac:dyDescent="0.3">
      <c r="A123" s="105"/>
      <c r="B123" s="98"/>
      <c r="C123" s="208" t="s">
        <v>203</v>
      </c>
      <c r="D123" s="209"/>
      <c r="E123" s="209"/>
      <c r="F123" s="209"/>
      <c r="G123" s="210"/>
      <c r="H123" s="93">
        <v>128</v>
      </c>
      <c r="I123" s="94" t="s">
        <v>204</v>
      </c>
      <c r="J123" s="93">
        <v>3</v>
      </c>
      <c r="K123" s="75"/>
      <c r="L123" s="76"/>
      <c r="M123" s="76"/>
      <c r="N123" s="76"/>
      <c r="O123" s="76"/>
      <c r="P123" s="76"/>
      <c r="Q123" s="77"/>
      <c r="R123" s="76"/>
      <c r="S123" s="78"/>
      <c r="T123" s="79"/>
      <c r="U123" s="95"/>
      <c r="V123" s="76"/>
      <c r="W123" s="76"/>
      <c r="X123" s="76"/>
      <c r="Y123" s="76"/>
      <c r="Z123" s="76"/>
      <c r="AA123" s="77"/>
      <c r="AB123" s="76"/>
      <c r="AC123" s="78"/>
      <c r="AD123" s="79"/>
      <c r="AE123" s="80"/>
      <c r="AF123" s="80"/>
      <c r="AG123" s="76"/>
      <c r="AH123" s="76"/>
      <c r="AI123" s="76"/>
      <c r="AJ123" s="76"/>
      <c r="AK123" s="77"/>
      <c r="AL123" s="76"/>
      <c r="AM123" s="78"/>
      <c r="AN123" s="79"/>
      <c r="AO123" s="81"/>
      <c r="AP123" s="62"/>
      <c r="AQ123" s="69"/>
      <c r="AR123" s="67"/>
      <c r="AS123" s="69"/>
      <c r="AT123" s="68"/>
    </row>
    <row r="124" spans="1:46" s="60" customFormat="1" ht="12.75" customHeight="1" outlineLevel="1" x14ac:dyDescent="0.3">
      <c r="A124" s="105"/>
      <c r="B124" s="98"/>
      <c r="C124" s="208" t="s">
        <v>205</v>
      </c>
      <c r="D124" s="209"/>
      <c r="E124" s="209"/>
      <c r="F124" s="209"/>
      <c r="G124" s="210"/>
      <c r="H124" s="93">
        <v>131</v>
      </c>
      <c r="I124" s="94" t="s">
        <v>206</v>
      </c>
      <c r="J124" s="93">
        <v>3</v>
      </c>
      <c r="K124" s="75"/>
      <c r="L124" s="76"/>
      <c r="M124" s="76"/>
      <c r="N124" s="76"/>
      <c r="O124" s="76"/>
      <c r="P124" s="76"/>
      <c r="Q124" s="77"/>
      <c r="R124" s="76"/>
      <c r="S124" s="78"/>
      <c r="T124" s="79"/>
      <c r="U124" s="95"/>
      <c r="V124" s="76"/>
      <c r="W124" s="76"/>
      <c r="X124" s="76"/>
      <c r="Y124" s="76"/>
      <c r="Z124" s="76"/>
      <c r="AA124" s="77"/>
      <c r="AB124" s="76"/>
      <c r="AC124" s="78"/>
      <c r="AD124" s="79"/>
      <c r="AE124" s="80"/>
      <c r="AF124" s="80"/>
      <c r="AG124" s="76"/>
      <c r="AH124" s="76"/>
      <c r="AI124" s="76"/>
      <c r="AJ124" s="76"/>
      <c r="AK124" s="77"/>
      <c r="AL124" s="76"/>
      <c r="AM124" s="78"/>
      <c r="AN124" s="79"/>
      <c r="AO124" s="81"/>
      <c r="AP124" s="62"/>
      <c r="AQ124" s="69"/>
      <c r="AR124" s="67"/>
      <c r="AS124" s="69"/>
      <c r="AT124" s="68"/>
    </row>
    <row r="125" spans="1:46" s="60" customFormat="1" ht="12.75" customHeight="1" outlineLevel="1" x14ac:dyDescent="0.3">
      <c r="A125" s="105"/>
      <c r="B125" s="98"/>
      <c r="C125" s="208" t="s">
        <v>207</v>
      </c>
      <c r="D125" s="209"/>
      <c r="E125" s="209"/>
      <c r="F125" s="209"/>
      <c r="G125" s="210"/>
      <c r="H125" s="93">
        <v>132</v>
      </c>
      <c r="I125" s="94" t="s">
        <v>208</v>
      </c>
      <c r="J125" s="93">
        <v>3</v>
      </c>
      <c r="K125" s="75"/>
      <c r="L125" s="76"/>
      <c r="M125" s="76"/>
      <c r="N125" s="76"/>
      <c r="O125" s="76"/>
      <c r="P125" s="76"/>
      <c r="Q125" s="77"/>
      <c r="R125" s="76"/>
      <c r="S125" s="78"/>
      <c r="T125" s="79"/>
      <c r="U125" s="95"/>
      <c r="V125" s="76"/>
      <c r="W125" s="76"/>
      <c r="X125" s="76"/>
      <c r="Y125" s="76"/>
      <c r="Z125" s="76"/>
      <c r="AA125" s="77"/>
      <c r="AB125" s="76"/>
      <c r="AC125" s="78"/>
      <c r="AD125" s="79"/>
      <c r="AE125" s="80"/>
      <c r="AF125" s="80"/>
      <c r="AG125" s="76"/>
      <c r="AH125" s="76"/>
      <c r="AI125" s="76"/>
      <c r="AJ125" s="76"/>
      <c r="AK125" s="77"/>
      <c r="AL125" s="76"/>
      <c r="AM125" s="78"/>
      <c r="AN125" s="79"/>
      <c r="AO125" s="81"/>
      <c r="AP125" s="62"/>
      <c r="AQ125" s="69"/>
      <c r="AR125" s="67"/>
      <c r="AS125" s="69"/>
      <c r="AT125" s="68"/>
    </row>
    <row r="126" spans="1:46" s="60" customFormat="1" ht="12.75" customHeight="1" outlineLevel="1" x14ac:dyDescent="0.3">
      <c r="A126" s="105"/>
      <c r="B126" s="98"/>
      <c r="C126" s="208" t="s">
        <v>209</v>
      </c>
      <c r="D126" s="209"/>
      <c r="E126" s="209"/>
      <c r="F126" s="209"/>
      <c r="G126" s="210"/>
      <c r="H126" s="93">
        <v>133</v>
      </c>
      <c r="I126" s="94">
        <v>41626</v>
      </c>
      <c r="J126" s="93">
        <v>3</v>
      </c>
      <c r="K126" s="75"/>
      <c r="L126" s="76"/>
      <c r="M126" s="76"/>
      <c r="N126" s="76"/>
      <c r="O126" s="76"/>
      <c r="P126" s="76"/>
      <c r="Q126" s="77"/>
      <c r="R126" s="76"/>
      <c r="S126" s="78"/>
      <c r="T126" s="79"/>
      <c r="U126" s="95"/>
      <c r="V126" s="76"/>
      <c r="W126" s="76"/>
      <c r="X126" s="76"/>
      <c r="Y126" s="76"/>
      <c r="Z126" s="76"/>
      <c r="AA126" s="77"/>
      <c r="AB126" s="76"/>
      <c r="AC126" s="78"/>
      <c r="AD126" s="79"/>
      <c r="AE126" s="80"/>
      <c r="AF126" s="80"/>
      <c r="AG126" s="76"/>
      <c r="AH126" s="76"/>
      <c r="AI126" s="76"/>
      <c r="AJ126" s="76"/>
      <c r="AK126" s="77"/>
      <c r="AL126" s="76"/>
      <c r="AM126" s="78"/>
      <c r="AN126" s="79"/>
      <c r="AO126" s="81"/>
      <c r="AP126" s="62"/>
      <c r="AQ126" s="69"/>
      <c r="AR126" s="67"/>
      <c r="AS126" s="69"/>
      <c r="AT126" s="68"/>
    </row>
    <row r="127" spans="1:46" s="60" customFormat="1" ht="12.75" customHeight="1" outlineLevel="1" x14ac:dyDescent="0.3">
      <c r="A127" s="105"/>
      <c r="B127" s="98"/>
      <c r="C127" s="208" t="s">
        <v>210</v>
      </c>
      <c r="D127" s="209"/>
      <c r="E127" s="209"/>
      <c r="F127" s="209"/>
      <c r="G127" s="210"/>
      <c r="H127" s="93">
        <v>134</v>
      </c>
      <c r="I127" s="94">
        <v>41617</v>
      </c>
      <c r="J127" s="93">
        <v>3</v>
      </c>
      <c r="K127" s="75"/>
      <c r="L127" s="76"/>
      <c r="M127" s="76"/>
      <c r="N127" s="76"/>
      <c r="O127" s="76"/>
      <c r="P127" s="76"/>
      <c r="Q127" s="77"/>
      <c r="R127" s="76"/>
      <c r="S127" s="78"/>
      <c r="T127" s="79"/>
      <c r="U127" s="95"/>
      <c r="V127" s="76"/>
      <c r="W127" s="76"/>
      <c r="X127" s="76"/>
      <c r="Y127" s="76"/>
      <c r="Z127" s="76"/>
      <c r="AA127" s="77"/>
      <c r="AB127" s="76"/>
      <c r="AC127" s="78"/>
      <c r="AD127" s="79"/>
      <c r="AE127" s="80"/>
      <c r="AF127" s="80"/>
      <c r="AG127" s="76"/>
      <c r="AH127" s="76"/>
      <c r="AI127" s="76"/>
      <c r="AJ127" s="76"/>
      <c r="AK127" s="77"/>
      <c r="AL127" s="76"/>
      <c r="AM127" s="78"/>
      <c r="AN127" s="79"/>
      <c r="AO127" s="81"/>
      <c r="AP127" s="62"/>
      <c r="AQ127" s="69"/>
      <c r="AR127" s="67"/>
      <c r="AS127" s="69"/>
      <c r="AT127" s="68"/>
    </row>
    <row r="128" spans="1:46" s="60" customFormat="1" ht="12.75" customHeight="1" outlineLevel="1" x14ac:dyDescent="0.3">
      <c r="A128" s="105"/>
      <c r="B128" s="98"/>
      <c r="C128" s="208" t="s">
        <v>211</v>
      </c>
      <c r="D128" s="209"/>
      <c r="E128" s="209"/>
      <c r="F128" s="209"/>
      <c r="G128" s="210"/>
      <c r="H128" s="93">
        <v>135</v>
      </c>
      <c r="I128" s="94">
        <v>41628</v>
      </c>
      <c r="J128" s="93">
        <v>3</v>
      </c>
      <c r="K128" s="75"/>
      <c r="L128" s="76"/>
      <c r="M128" s="76"/>
      <c r="N128" s="76"/>
      <c r="O128" s="76"/>
      <c r="P128" s="76"/>
      <c r="Q128" s="77"/>
      <c r="R128" s="76"/>
      <c r="S128" s="78"/>
      <c r="T128" s="79"/>
      <c r="U128" s="95"/>
      <c r="V128" s="76"/>
      <c r="W128" s="76"/>
      <c r="X128" s="76"/>
      <c r="Y128" s="76"/>
      <c r="Z128" s="76"/>
      <c r="AA128" s="77"/>
      <c r="AB128" s="76"/>
      <c r="AC128" s="78"/>
      <c r="AD128" s="79"/>
      <c r="AE128" s="80"/>
      <c r="AF128" s="80"/>
      <c r="AG128" s="76"/>
      <c r="AH128" s="76"/>
      <c r="AI128" s="76"/>
      <c r="AJ128" s="76"/>
      <c r="AK128" s="77"/>
      <c r="AL128" s="76"/>
      <c r="AM128" s="78"/>
      <c r="AN128" s="79"/>
      <c r="AO128" s="81"/>
      <c r="AP128" s="62"/>
      <c r="AQ128" s="69"/>
      <c r="AR128" s="67"/>
      <c r="AS128" s="69"/>
      <c r="AT128" s="68"/>
    </row>
    <row r="129" spans="1:46" s="60" customFormat="1" ht="12.75" customHeight="1" outlineLevel="1" x14ac:dyDescent="0.3">
      <c r="A129" s="105"/>
      <c r="B129" s="98"/>
      <c r="C129" s="208" t="s">
        <v>212</v>
      </c>
      <c r="D129" s="209"/>
      <c r="E129" s="209"/>
      <c r="F129" s="209"/>
      <c r="G129" s="210"/>
      <c r="H129" s="93">
        <v>136</v>
      </c>
      <c r="I129" s="94">
        <v>41816</v>
      </c>
      <c r="J129" s="93">
        <v>3</v>
      </c>
      <c r="K129" s="75"/>
      <c r="L129" s="76"/>
      <c r="M129" s="76"/>
      <c r="N129" s="76"/>
      <c r="O129" s="76"/>
      <c r="P129" s="76"/>
      <c r="Q129" s="77"/>
      <c r="R129" s="76"/>
      <c r="S129" s="78"/>
      <c r="T129" s="79"/>
      <c r="U129" s="95"/>
      <c r="V129" s="76"/>
      <c r="W129" s="76"/>
      <c r="X129" s="76"/>
      <c r="Y129" s="76"/>
      <c r="Z129" s="76"/>
      <c r="AA129" s="77"/>
      <c r="AB129" s="76"/>
      <c r="AC129" s="78"/>
      <c r="AD129" s="79"/>
      <c r="AE129" s="80"/>
      <c r="AF129" s="80"/>
      <c r="AG129" s="76"/>
      <c r="AH129" s="76"/>
      <c r="AI129" s="76"/>
      <c r="AJ129" s="76"/>
      <c r="AK129" s="77"/>
      <c r="AL129" s="76"/>
      <c r="AM129" s="78"/>
      <c r="AN129" s="79"/>
      <c r="AO129" s="113"/>
      <c r="AP129" s="62"/>
      <c r="AQ129" s="69"/>
      <c r="AR129" s="67"/>
      <c r="AS129" s="69"/>
      <c r="AT129" s="68"/>
    </row>
    <row r="130" spans="1:46" s="60" customFormat="1" ht="12.75" customHeight="1" outlineLevel="1" x14ac:dyDescent="0.3">
      <c r="A130" s="105"/>
      <c r="B130" s="98"/>
      <c r="C130" s="208" t="s">
        <v>213</v>
      </c>
      <c r="D130" s="209"/>
      <c r="E130" s="209"/>
      <c r="F130" s="209"/>
      <c r="G130" s="210"/>
      <c r="H130" s="93">
        <v>137</v>
      </c>
      <c r="I130" s="94">
        <v>41822</v>
      </c>
      <c r="J130" s="93">
        <v>3</v>
      </c>
      <c r="K130" s="75"/>
      <c r="L130" s="76"/>
      <c r="M130" s="76"/>
      <c r="N130" s="76"/>
      <c r="O130" s="76"/>
      <c r="P130" s="76"/>
      <c r="Q130" s="77"/>
      <c r="R130" s="76"/>
      <c r="S130" s="78"/>
      <c r="T130" s="79"/>
      <c r="U130" s="95"/>
      <c r="V130" s="76"/>
      <c r="W130" s="76"/>
      <c r="X130" s="76"/>
      <c r="Y130" s="76"/>
      <c r="Z130" s="76"/>
      <c r="AA130" s="77"/>
      <c r="AB130" s="76"/>
      <c r="AC130" s="78"/>
      <c r="AD130" s="79"/>
      <c r="AE130" s="80"/>
      <c r="AF130" s="80"/>
      <c r="AG130" s="76"/>
      <c r="AH130" s="76"/>
      <c r="AI130" s="76"/>
      <c r="AJ130" s="76"/>
      <c r="AK130" s="77"/>
      <c r="AL130" s="76"/>
      <c r="AM130" s="78"/>
      <c r="AN130" s="79"/>
      <c r="AO130" s="113"/>
      <c r="AP130" s="62"/>
      <c r="AQ130" s="69"/>
      <c r="AR130" s="67"/>
      <c r="AS130" s="69"/>
      <c r="AT130" s="68"/>
    </row>
    <row r="131" spans="1:46" s="60" customFormat="1" ht="12.75" customHeight="1" outlineLevel="1" x14ac:dyDescent="0.3">
      <c r="A131" s="105"/>
      <c r="B131" s="98"/>
      <c r="C131" s="208" t="s">
        <v>214</v>
      </c>
      <c r="D131" s="209"/>
      <c r="E131" s="209"/>
      <c r="F131" s="209"/>
      <c r="G131" s="210"/>
      <c r="H131" s="93">
        <v>138</v>
      </c>
      <c r="I131" s="94">
        <v>41905</v>
      </c>
      <c r="J131" s="93">
        <v>3</v>
      </c>
      <c r="K131" s="75"/>
      <c r="L131" s="76"/>
      <c r="M131" s="76"/>
      <c r="N131" s="76"/>
      <c r="O131" s="76"/>
      <c r="P131" s="76"/>
      <c r="Q131" s="77"/>
      <c r="R131" s="76"/>
      <c r="S131" s="78"/>
      <c r="T131" s="79"/>
      <c r="U131" s="95"/>
      <c r="V131" s="76"/>
      <c r="W131" s="76"/>
      <c r="X131" s="76"/>
      <c r="Y131" s="76"/>
      <c r="Z131" s="76"/>
      <c r="AA131" s="77"/>
      <c r="AB131" s="76"/>
      <c r="AC131" s="78"/>
      <c r="AD131" s="79"/>
      <c r="AE131" s="80"/>
      <c r="AF131" s="80"/>
      <c r="AG131" s="76"/>
      <c r="AH131" s="76"/>
      <c r="AI131" s="76"/>
      <c r="AJ131" s="76"/>
      <c r="AK131" s="77"/>
      <c r="AL131" s="76"/>
      <c r="AM131" s="78"/>
      <c r="AN131" s="79"/>
      <c r="AO131" s="113"/>
      <c r="AP131" s="62"/>
      <c r="AQ131" s="69"/>
      <c r="AR131" s="67"/>
      <c r="AS131" s="69"/>
      <c r="AT131" s="68"/>
    </row>
    <row r="132" spans="1:46" s="60" customFormat="1" ht="12.75" customHeight="1" outlineLevel="1" x14ac:dyDescent="0.3">
      <c r="A132" s="105"/>
      <c r="B132" s="98"/>
      <c r="C132" s="208" t="s">
        <v>215</v>
      </c>
      <c r="D132" s="209"/>
      <c r="E132" s="209"/>
      <c r="F132" s="209"/>
      <c r="G132" s="210"/>
      <c r="H132" s="93">
        <v>139</v>
      </c>
      <c r="I132" s="94">
        <v>42025</v>
      </c>
      <c r="J132" s="93">
        <v>3</v>
      </c>
      <c r="K132" s="75"/>
      <c r="L132" s="76"/>
      <c r="M132" s="76"/>
      <c r="N132" s="76"/>
      <c r="O132" s="76"/>
      <c r="P132" s="76"/>
      <c r="Q132" s="77"/>
      <c r="R132" s="76"/>
      <c r="S132" s="78"/>
      <c r="T132" s="79"/>
      <c r="U132" s="95"/>
      <c r="V132" s="76"/>
      <c r="W132" s="76"/>
      <c r="X132" s="76"/>
      <c r="Y132" s="76"/>
      <c r="Z132" s="76"/>
      <c r="AA132" s="77"/>
      <c r="AB132" s="76"/>
      <c r="AC132" s="78"/>
      <c r="AD132" s="79"/>
      <c r="AE132" s="80"/>
      <c r="AF132" s="80"/>
      <c r="AG132" s="76"/>
      <c r="AH132" s="76"/>
      <c r="AI132" s="76"/>
      <c r="AJ132" s="76"/>
      <c r="AK132" s="77"/>
      <c r="AL132" s="76"/>
      <c r="AM132" s="78"/>
      <c r="AN132" s="79"/>
      <c r="AO132" s="113"/>
      <c r="AP132" s="62"/>
      <c r="AQ132" s="69"/>
      <c r="AR132" s="67"/>
      <c r="AS132" s="69"/>
      <c r="AT132" s="68"/>
    </row>
    <row r="133" spans="1:46" s="60" customFormat="1" ht="12.75" customHeight="1" outlineLevel="1" x14ac:dyDescent="0.3">
      <c r="A133" s="105"/>
      <c r="B133" s="98"/>
      <c r="C133" s="208" t="s">
        <v>216</v>
      </c>
      <c r="D133" s="209"/>
      <c r="E133" s="209"/>
      <c r="F133" s="209"/>
      <c r="G133" s="210"/>
      <c r="H133" s="93">
        <v>141</v>
      </c>
      <c r="I133" s="94">
        <v>42153</v>
      </c>
      <c r="J133" s="93">
        <v>5</v>
      </c>
      <c r="K133" s="75"/>
      <c r="L133" s="76"/>
      <c r="M133" s="76"/>
      <c r="N133" s="76"/>
      <c r="O133" s="76"/>
      <c r="P133" s="76"/>
      <c r="Q133" s="77"/>
      <c r="R133" s="76"/>
      <c r="S133" s="78"/>
      <c r="T133" s="79"/>
      <c r="U133" s="95"/>
      <c r="V133" s="76"/>
      <c r="W133" s="76"/>
      <c r="X133" s="76"/>
      <c r="Y133" s="76"/>
      <c r="Z133" s="76"/>
      <c r="AA133" s="77"/>
      <c r="AB133" s="76"/>
      <c r="AC133" s="78"/>
      <c r="AD133" s="79"/>
      <c r="AE133" s="80"/>
      <c r="AF133" s="80"/>
      <c r="AG133" s="76"/>
      <c r="AH133" s="76"/>
      <c r="AI133" s="76"/>
      <c r="AJ133" s="76"/>
      <c r="AK133" s="77"/>
      <c r="AL133" s="76"/>
      <c r="AM133" s="78"/>
      <c r="AN133" s="79"/>
      <c r="AO133" s="81"/>
      <c r="AP133" s="62"/>
      <c r="AQ133" s="69"/>
      <c r="AR133" s="67"/>
      <c r="AS133" s="69"/>
      <c r="AT133" s="68"/>
    </row>
    <row r="134" spans="1:46" s="60" customFormat="1" ht="12.75" customHeight="1" outlineLevel="1" x14ac:dyDescent="0.3">
      <c r="A134" s="105"/>
      <c r="B134" s="98"/>
      <c r="C134" s="208" t="s">
        <v>217</v>
      </c>
      <c r="D134" s="209"/>
      <c r="E134" s="209"/>
      <c r="F134" s="209"/>
      <c r="G134" s="210"/>
      <c r="H134" s="93">
        <v>151</v>
      </c>
      <c r="I134" s="94">
        <v>42186</v>
      </c>
      <c r="J134" s="93">
        <v>7</v>
      </c>
      <c r="K134" s="75"/>
      <c r="L134" s="76"/>
      <c r="M134" s="76"/>
      <c r="N134" s="76"/>
      <c r="O134" s="76"/>
      <c r="P134" s="76"/>
      <c r="Q134" s="77"/>
      <c r="R134" s="76"/>
      <c r="S134" s="78"/>
      <c r="T134" s="79"/>
      <c r="U134" s="95"/>
      <c r="V134" s="76"/>
      <c r="W134" s="76"/>
      <c r="X134" s="76"/>
      <c r="Y134" s="76"/>
      <c r="Z134" s="76"/>
      <c r="AA134" s="77"/>
      <c r="AB134" s="76"/>
      <c r="AC134" s="78"/>
      <c r="AD134" s="79"/>
      <c r="AE134" s="80"/>
      <c r="AF134" s="80"/>
      <c r="AG134" s="76"/>
      <c r="AH134" s="76"/>
      <c r="AI134" s="76"/>
      <c r="AJ134" s="76"/>
      <c r="AK134" s="77"/>
      <c r="AL134" s="76"/>
      <c r="AM134" s="78"/>
      <c r="AN134" s="79"/>
      <c r="AO134" s="81"/>
      <c r="AP134" s="62"/>
      <c r="AQ134" s="69"/>
      <c r="AR134" s="67"/>
      <c r="AS134" s="69"/>
      <c r="AT134" s="68"/>
    </row>
    <row r="135" spans="1:46" s="60" customFormat="1" ht="12.75" customHeight="1" outlineLevel="1" x14ac:dyDescent="0.3">
      <c r="A135" s="105"/>
      <c r="B135" s="98"/>
      <c r="C135" s="208" t="s">
        <v>217</v>
      </c>
      <c r="D135" s="209"/>
      <c r="E135" s="209"/>
      <c r="F135" s="209"/>
      <c r="G135" s="210"/>
      <c r="H135" s="93">
        <v>152</v>
      </c>
      <c r="I135" s="94">
        <v>42186</v>
      </c>
      <c r="J135" s="93">
        <v>7</v>
      </c>
      <c r="K135" s="75"/>
      <c r="L135" s="76"/>
      <c r="M135" s="76"/>
      <c r="N135" s="76"/>
      <c r="O135" s="76"/>
      <c r="P135" s="76"/>
      <c r="Q135" s="77"/>
      <c r="R135" s="76"/>
      <c r="S135" s="78"/>
      <c r="T135" s="79"/>
      <c r="U135" s="95"/>
      <c r="V135" s="76"/>
      <c r="W135" s="76"/>
      <c r="X135" s="76"/>
      <c r="Y135" s="76"/>
      <c r="Z135" s="76"/>
      <c r="AA135" s="77"/>
      <c r="AB135" s="76"/>
      <c r="AC135" s="78"/>
      <c r="AD135" s="79"/>
      <c r="AE135" s="80"/>
      <c r="AF135" s="80"/>
      <c r="AG135" s="76"/>
      <c r="AH135" s="76"/>
      <c r="AI135" s="76"/>
      <c r="AJ135" s="76"/>
      <c r="AK135" s="77"/>
      <c r="AL135" s="76"/>
      <c r="AM135" s="78"/>
      <c r="AN135" s="79"/>
      <c r="AO135" s="81"/>
      <c r="AP135" s="62"/>
      <c r="AQ135" s="69"/>
      <c r="AR135" s="67"/>
      <c r="AS135" s="69"/>
      <c r="AT135" s="68"/>
    </row>
    <row r="136" spans="1:46" s="118" customFormat="1" ht="12.75" customHeight="1" outlineLevel="1" x14ac:dyDescent="0.3">
      <c r="A136" s="267"/>
      <c r="B136" s="268"/>
      <c r="C136" s="208" t="s">
        <v>218</v>
      </c>
      <c r="D136" s="209"/>
      <c r="E136" s="209"/>
      <c r="F136" s="209"/>
      <c r="G136" s="210"/>
      <c r="H136" s="93">
        <v>153</v>
      </c>
      <c r="I136" s="94">
        <v>42201</v>
      </c>
      <c r="J136" s="93">
        <v>8</v>
      </c>
      <c r="K136" s="75"/>
      <c r="L136" s="76"/>
      <c r="M136" s="76"/>
      <c r="N136" s="76"/>
      <c r="O136" s="76"/>
      <c r="P136" s="76"/>
      <c r="Q136" s="77"/>
      <c r="R136" s="76"/>
      <c r="S136" s="78"/>
      <c r="T136" s="79"/>
      <c r="U136" s="95"/>
      <c r="V136" s="76"/>
      <c r="W136" s="76"/>
      <c r="X136" s="76"/>
      <c r="Y136" s="76"/>
      <c r="Z136" s="76"/>
      <c r="AA136" s="77"/>
      <c r="AB136" s="76"/>
      <c r="AC136" s="78"/>
      <c r="AD136" s="79"/>
      <c r="AE136" s="80"/>
      <c r="AF136" s="80"/>
      <c r="AG136" s="76"/>
      <c r="AH136" s="76"/>
      <c r="AI136" s="76"/>
      <c r="AJ136" s="76"/>
      <c r="AK136" s="77"/>
      <c r="AL136" s="76"/>
      <c r="AM136" s="78"/>
      <c r="AN136" s="79"/>
      <c r="AO136" s="81"/>
      <c r="AP136" s="114"/>
      <c r="AQ136" s="115"/>
      <c r="AR136" s="116"/>
      <c r="AS136" s="115"/>
      <c r="AT136" s="117"/>
    </row>
    <row r="137" spans="1:46" s="60" customFormat="1" ht="12.75" customHeight="1" outlineLevel="1" x14ac:dyDescent="0.3">
      <c r="A137" s="105"/>
      <c r="B137" s="98"/>
      <c r="C137" s="208" t="s">
        <v>219</v>
      </c>
      <c r="D137" s="209"/>
      <c r="E137" s="209"/>
      <c r="F137" s="209"/>
      <c r="G137" s="210"/>
      <c r="H137" s="93">
        <v>154</v>
      </c>
      <c r="I137" s="94">
        <v>42207</v>
      </c>
      <c r="J137" s="93">
        <v>10</v>
      </c>
      <c r="K137" s="75"/>
      <c r="L137" s="76"/>
      <c r="M137" s="76"/>
      <c r="N137" s="76"/>
      <c r="O137" s="76"/>
      <c r="P137" s="76"/>
      <c r="Q137" s="77"/>
      <c r="R137" s="76"/>
      <c r="S137" s="78"/>
      <c r="T137" s="79"/>
      <c r="U137" s="95"/>
      <c r="V137" s="76"/>
      <c r="W137" s="76"/>
      <c r="X137" s="76"/>
      <c r="Y137" s="76"/>
      <c r="Z137" s="76"/>
      <c r="AA137" s="77"/>
      <c r="AB137" s="76"/>
      <c r="AC137" s="78"/>
      <c r="AD137" s="79"/>
      <c r="AE137" s="80"/>
      <c r="AF137" s="80"/>
      <c r="AG137" s="76"/>
      <c r="AH137" s="76"/>
      <c r="AI137" s="76"/>
      <c r="AJ137" s="76"/>
      <c r="AK137" s="77"/>
      <c r="AL137" s="76"/>
      <c r="AM137" s="78"/>
      <c r="AN137" s="79"/>
      <c r="AO137" s="81"/>
      <c r="AP137" s="62"/>
      <c r="AQ137" s="69"/>
      <c r="AR137" s="67"/>
      <c r="AS137" s="69"/>
      <c r="AT137" s="68"/>
    </row>
    <row r="138" spans="1:46" s="60" customFormat="1" ht="12.75" customHeight="1" outlineLevel="1" x14ac:dyDescent="0.3">
      <c r="A138" s="105"/>
      <c r="B138" s="98"/>
      <c r="C138" s="208" t="s">
        <v>220</v>
      </c>
      <c r="D138" s="209"/>
      <c r="E138" s="209"/>
      <c r="F138" s="209"/>
      <c r="G138" s="210"/>
      <c r="H138" s="93">
        <v>142</v>
      </c>
      <c r="I138" s="94">
        <v>42145</v>
      </c>
      <c r="J138" s="93">
        <v>7</v>
      </c>
      <c r="K138" s="75"/>
      <c r="L138" s="76"/>
      <c r="M138" s="76"/>
      <c r="N138" s="76"/>
      <c r="O138" s="76"/>
      <c r="P138" s="76"/>
      <c r="Q138" s="77"/>
      <c r="R138" s="76"/>
      <c r="S138" s="78"/>
      <c r="T138" s="79"/>
      <c r="U138" s="95"/>
      <c r="V138" s="76"/>
      <c r="W138" s="76"/>
      <c r="X138" s="76"/>
      <c r="Y138" s="76"/>
      <c r="Z138" s="76"/>
      <c r="AA138" s="77"/>
      <c r="AB138" s="76"/>
      <c r="AC138" s="78"/>
      <c r="AD138" s="79"/>
      <c r="AE138" s="80"/>
      <c r="AF138" s="80"/>
      <c r="AG138" s="76"/>
      <c r="AH138" s="76"/>
      <c r="AI138" s="76"/>
      <c r="AJ138" s="76"/>
      <c r="AK138" s="77"/>
      <c r="AL138" s="76"/>
      <c r="AM138" s="78"/>
      <c r="AN138" s="79"/>
      <c r="AO138" s="81"/>
      <c r="AP138" s="62"/>
      <c r="AQ138" s="69"/>
      <c r="AR138" s="67"/>
      <c r="AS138" s="69"/>
      <c r="AT138" s="68"/>
    </row>
    <row r="139" spans="1:46" s="60" customFormat="1" ht="12.75" customHeight="1" outlineLevel="1" x14ac:dyDescent="0.3">
      <c r="A139" s="105"/>
      <c r="B139" s="98"/>
      <c r="C139" s="208" t="s">
        <v>221</v>
      </c>
      <c r="D139" s="209"/>
      <c r="E139" s="209"/>
      <c r="F139" s="209"/>
      <c r="G139" s="210"/>
      <c r="H139" s="93">
        <v>143</v>
      </c>
      <c r="I139" s="94">
        <v>42145</v>
      </c>
      <c r="J139" s="93">
        <v>7</v>
      </c>
      <c r="K139" s="75"/>
      <c r="L139" s="76"/>
      <c r="M139" s="76"/>
      <c r="N139" s="76"/>
      <c r="O139" s="76"/>
      <c r="P139" s="76"/>
      <c r="Q139" s="77"/>
      <c r="R139" s="76"/>
      <c r="S139" s="78"/>
      <c r="T139" s="79"/>
      <c r="U139" s="95"/>
      <c r="V139" s="76"/>
      <c r="W139" s="76"/>
      <c r="X139" s="76"/>
      <c r="Y139" s="76"/>
      <c r="Z139" s="76"/>
      <c r="AA139" s="77"/>
      <c r="AB139" s="76"/>
      <c r="AC139" s="78"/>
      <c r="AD139" s="79"/>
      <c r="AE139" s="80"/>
      <c r="AF139" s="80"/>
      <c r="AG139" s="76"/>
      <c r="AH139" s="76"/>
      <c r="AI139" s="76"/>
      <c r="AJ139" s="76"/>
      <c r="AK139" s="77"/>
      <c r="AL139" s="76"/>
      <c r="AM139" s="78"/>
      <c r="AN139" s="79"/>
      <c r="AO139" s="81"/>
      <c r="AP139" s="62"/>
      <c r="AQ139" s="69"/>
      <c r="AR139" s="67"/>
      <c r="AS139" s="69"/>
      <c r="AT139" s="68"/>
    </row>
    <row r="140" spans="1:46" s="60" customFormat="1" ht="12.75" customHeight="1" outlineLevel="1" x14ac:dyDescent="0.3">
      <c r="A140" s="105"/>
      <c r="B140" s="98"/>
      <c r="C140" s="208" t="s">
        <v>222</v>
      </c>
      <c r="D140" s="209"/>
      <c r="E140" s="209"/>
      <c r="F140" s="209"/>
      <c r="G140" s="210"/>
      <c r="H140" s="93">
        <v>144</v>
      </c>
      <c r="I140" s="94">
        <v>42145</v>
      </c>
      <c r="J140" s="93">
        <v>7</v>
      </c>
      <c r="K140" s="75"/>
      <c r="L140" s="76"/>
      <c r="M140" s="76"/>
      <c r="N140" s="76"/>
      <c r="O140" s="76"/>
      <c r="P140" s="76"/>
      <c r="Q140" s="77"/>
      <c r="R140" s="76"/>
      <c r="S140" s="78"/>
      <c r="T140" s="79"/>
      <c r="U140" s="95"/>
      <c r="V140" s="76"/>
      <c r="W140" s="76"/>
      <c r="X140" s="76"/>
      <c r="Y140" s="76"/>
      <c r="Z140" s="76"/>
      <c r="AA140" s="77"/>
      <c r="AB140" s="76"/>
      <c r="AC140" s="78"/>
      <c r="AD140" s="79"/>
      <c r="AE140" s="80"/>
      <c r="AF140" s="80"/>
      <c r="AG140" s="76"/>
      <c r="AH140" s="76"/>
      <c r="AI140" s="76"/>
      <c r="AJ140" s="76"/>
      <c r="AK140" s="77"/>
      <c r="AL140" s="76"/>
      <c r="AM140" s="78"/>
      <c r="AN140" s="79"/>
      <c r="AO140" s="81"/>
      <c r="AP140" s="62"/>
      <c r="AQ140" s="69"/>
      <c r="AR140" s="67"/>
      <c r="AS140" s="69"/>
      <c r="AT140" s="68"/>
    </row>
    <row r="141" spans="1:46" s="60" customFormat="1" ht="12.75" customHeight="1" x14ac:dyDescent="0.3">
      <c r="A141" s="105"/>
      <c r="B141" s="98" t="s">
        <v>223</v>
      </c>
      <c r="C141" s="202" t="s">
        <v>224</v>
      </c>
      <c r="D141" s="203"/>
      <c r="E141" s="203"/>
      <c r="F141" s="203"/>
      <c r="G141" s="204"/>
      <c r="H141" s="99"/>
      <c r="I141" s="99"/>
      <c r="J141" s="99"/>
      <c r="K141" s="234">
        <f t="shared" ref="K141:AN141" si="31">SUM(K142+K144+K150)</f>
        <v>15318.74</v>
      </c>
      <c r="L141" s="234">
        <f t="shared" si="31"/>
        <v>0</v>
      </c>
      <c r="M141" s="234">
        <f t="shared" si="31"/>
        <v>0</v>
      </c>
      <c r="N141" s="234">
        <f t="shared" si="31"/>
        <v>0</v>
      </c>
      <c r="O141" s="234">
        <f t="shared" si="31"/>
        <v>15318.74</v>
      </c>
      <c r="P141" s="234">
        <f t="shared" si="31"/>
        <v>0</v>
      </c>
      <c r="Q141" s="234">
        <f t="shared" si="31"/>
        <v>0</v>
      </c>
      <c r="R141" s="234">
        <f t="shared" si="31"/>
        <v>15318.74</v>
      </c>
      <c r="S141" s="234">
        <f t="shared" si="31"/>
        <v>15108.76</v>
      </c>
      <c r="T141" s="234">
        <f t="shared" si="31"/>
        <v>209.97999999999956</v>
      </c>
      <c r="U141" s="234">
        <f t="shared" si="31"/>
        <v>15318.74</v>
      </c>
      <c r="V141" s="234">
        <f t="shared" si="31"/>
        <v>0</v>
      </c>
      <c r="W141" s="234">
        <f t="shared" si="31"/>
        <v>0</v>
      </c>
      <c r="X141" s="234">
        <f t="shared" si="31"/>
        <v>0</v>
      </c>
      <c r="Y141" s="234">
        <f t="shared" si="31"/>
        <v>15318.74</v>
      </c>
      <c r="Z141" s="234">
        <f t="shared" si="31"/>
        <v>0</v>
      </c>
      <c r="AA141" s="234">
        <f t="shared" si="31"/>
        <v>0</v>
      </c>
      <c r="AB141" s="234">
        <f t="shared" si="31"/>
        <v>15318.74</v>
      </c>
      <c r="AC141" s="234">
        <f t="shared" si="31"/>
        <v>209.69</v>
      </c>
      <c r="AD141" s="234">
        <f t="shared" si="31"/>
        <v>15109.05</v>
      </c>
      <c r="AE141" s="234">
        <f t="shared" si="31"/>
        <v>15318.74</v>
      </c>
      <c r="AF141" s="234">
        <f t="shared" si="31"/>
        <v>0</v>
      </c>
      <c r="AG141" s="234">
        <f t="shared" si="31"/>
        <v>0</v>
      </c>
      <c r="AH141" s="234">
        <f t="shared" si="31"/>
        <v>0</v>
      </c>
      <c r="AI141" s="234">
        <f t="shared" si="31"/>
        <v>15318.74</v>
      </c>
      <c r="AJ141" s="234">
        <f t="shared" si="31"/>
        <v>0</v>
      </c>
      <c r="AK141" s="234">
        <f t="shared" si="31"/>
        <v>0</v>
      </c>
      <c r="AL141" s="234">
        <f t="shared" si="31"/>
        <v>15318.74</v>
      </c>
      <c r="AM141" s="234">
        <f t="shared" si="31"/>
        <v>15318.45</v>
      </c>
      <c r="AN141" s="234">
        <f t="shared" si="31"/>
        <v>0.28999999999905413</v>
      </c>
      <c r="AO141" s="70"/>
      <c r="AP141" s="62"/>
      <c r="AQ141" s="69"/>
      <c r="AR141" s="67"/>
      <c r="AS141" s="69"/>
      <c r="AT141" s="68"/>
    </row>
    <row r="142" spans="1:46" s="60" customFormat="1" ht="26.25" customHeight="1" outlineLevel="1" x14ac:dyDescent="0.3">
      <c r="A142" s="105"/>
      <c r="B142" s="98"/>
      <c r="C142" s="202" t="s">
        <v>225</v>
      </c>
      <c r="D142" s="203"/>
      <c r="E142" s="203"/>
      <c r="F142" s="203"/>
      <c r="G142" s="204"/>
      <c r="H142" s="99"/>
      <c r="I142" s="99"/>
      <c r="J142" s="99"/>
      <c r="K142" s="234">
        <f>SUM(K143)</f>
        <v>0</v>
      </c>
      <c r="L142" s="234">
        <f t="shared" ref="L142:AN142" si="32">SUM(L143)</f>
        <v>0</v>
      </c>
      <c r="M142" s="234">
        <f t="shared" si="32"/>
        <v>0</v>
      </c>
      <c r="N142" s="234">
        <f t="shared" si="32"/>
        <v>0</v>
      </c>
      <c r="O142" s="234">
        <f t="shared" si="32"/>
        <v>0</v>
      </c>
      <c r="P142" s="234">
        <f t="shared" si="32"/>
        <v>0</v>
      </c>
      <c r="Q142" s="234">
        <f t="shared" si="32"/>
        <v>0</v>
      </c>
      <c r="R142" s="234">
        <f t="shared" si="32"/>
        <v>0</v>
      </c>
      <c r="S142" s="234">
        <f t="shared" si="32"/>
        <v>0</v>
      </c>
      <c r="T142" s="234">
        <f t="shared" si="32"/>
        <v>0</v>
      </c>
      <c r="U142" s="234">
        <f t="shared" si="32"/>
        <v>0</v>
      </c>
      <c r="V142" s="234">
        <f t="shared" si="32"/>
        <v>0</v>
      </c>
      <c r="W142" s="234">
        <f t="shared" si="32"/>
        <v>0</v>
      </c>
      <c r="X142" s="234">
        <f t="shared" si="32"/>
        <v>0</v>
      </c>
      <c r="Y142" s="234">
        <f t="shared" si="32"/>
        <v>0</v>
      </c>
      <c r="Z142" s="234">
        <f t="shared" si="32"/>
        <v>0</v>
      </c>
      <c r="AA142" s="234">
        <f t="shared" si="32"/>
        <v>0</v>
      </c>
      <c r="AB142" s="234">
        <f t="shared" si="32"/>
        <v>0</v>
      </c>
      <c r="AC142" s="234">
        <f t="shared" si="32"/>
        <v>0</v>
      </c>
      <c r="AD142" s="234">
        <f t="shared" si="32"/>
        <v>0</v>
      </c>
      <c r="AE142" s="234">
        <f t="shared" si="32"/>
        <v>0</v>
      </c>
      <c r="AF142" s="234">
        <f t="shared" si="32"/>
        <v>0</v>
      </c>
      <c r="AG142" s="234">
        <f t="shared" si="32"/>
        <v>0</v>
      </c>
      <c r="AH142" s="234">
        <f t="shared" si="32"/>
        <v>0</v>
      </c>
      <c r="AI142" s="234">
        <f t="shared" si="32"/>
        <v>0</v>
      </c>
      <c r="AJ142" s="234">
        <f t="shared" si="32"/>
        <v>0</v>
      </c>
      <c r="AK142" s="234">
        <f t="shared" si="32"/>
        <v>0</v>
      </c>
      <c r="AL142" s="234">
        <f t="shared" si="32"/>
        <v>0</v>
      </c>
      <c r="AM142" s="234">
        <f t="shared" si="32"/>
        <v>0</v>
      </c>
      <c r="AN142" s="234">
        <f t="shared" si="32"/>
        <v>0</v>
      </c>
      <c r="AO142" s="70"/>
      <c r="AP142" s="62"/>
      <c r="AQ142" s="69"/>
      <c r="AR142" s="67"/>
      <c r="AS142" s="69"/>
      <c r="AT142" s="68"/>
    </row>
    <row r="143" spans="1:46" s="60" customFormat="1" ht="12.75" customHeight="1" outlineLevel="1" x14ac:dyDescent="0.3">
      <c r="A143" s="105"/>
      <c r="B143" s="98"/>
      <c r="C143" s="208" t="s">
        <v>226</v>
      </c>
      <c r="D143" s="209"/>
      <c r="E143" s="209"/>
      <c r="F143" s="209"/>
      <c r="G143" s="210"/>
      <c r="H143" s="93">
        <v>84</v>
      </c>
      <c r="I143" s="94">
        <v>41031</v>
      </c>
      <c r="J143" s="93">
        <v>5</v>
      </c>
      <c r="K143" s="75">
        <f>+SUMIF('[1]PRIEDAS 4. AUDITUI'!$H$34:$H$191,'PRIEDAS 5. IVV IT (G)'!H143,'[1]PRIEDAS 4. AUDITUI'!$K$34:$K$191)</f>
        <v>0</v>
      </c>
      <c r="L143" s="76"/>
      <c r="M143" s="76"/>
      <c r="N143" s="76"/>
      <c r="O143" s="76">
        <f>+K143-L143-M143-N143</f>
        <v>0</v>
      </c>
      <c r="P143" s="76"/>
      <c r="Q143" s="77"/>
      <c r="R143" s="76">
        <f>+O143-P143-Q143</f>
        <v>0</v>
      </c>
      <c r="S143" s="78">
        <f>+SUMIF('[1]PRIEDAS 4. AUDITUI'!$H$34:$H$191,'PRIEDAS 5. IVV IT (G)'!H143,'[1]PRIEDAS 4. AUDITUI'!$S$34:$S$191)</f>
        <v>0</v>
      </c>
      <c r="T143" s="79">
        <f>+R143-S143</f>
        <v>0</v>
      </c>
      <c r="U143" s="80">
        <f>+K143</f>
        <v>0</v>
      </c>
      <c r="V143" s="76"/>
      <c r="W143" s="76"/>
      <c r="X143" s="76"/>
      <c r="Y143" s="76">
        <f>+U143-V143-W143-X143</f>
        <v>0</v>
      </c>
      <c r="Z143" s="76"/>
      <c r="AA143" s="77"/>
      <c r="AB143" s="76">
        <f>+Y143-Z143-AA143</f>
        <v>0</v>
      </c>
      <c r="AC143" s="78">
        <f>+SUMIF('[1]PRIEDAS 4. AUDITUI'!$H$34:$H$191,'PRIEDAS 5. IVV IT (G)'!H143,'[1]PRIEDAS 4. AUDITUI'!$AC$34:$AC$191)</f>
        <v>0</v>
      </c>
      <c r="AD143" s="79">
        <f>+AB143-AC143</f>
        <v>0</v>
      </c>
      <c r="AE143" s="80">
        <f>+K143</f>
        <v>0</v>
      </c>
      <c r="AF143" s="80">
        <f>+L143-V143</f>
        <v>0</v>
      </c>
      <c r="AG143" s="76"/>
      <c r="AH143" s="76"/>
      <c r="AI143" s="76">
        <f>+AE143-AF143-AG143-AH143</f>
        <v>0</v>
      </c>
      <c r="AJ143" s="76"/>
      <c r="AK143" s="77"/>
      <c r="AL143" s="76">
        <f>+AI143-AJ143-AK143</f>
        <v>0</v>
      </c>
      <c r="AM143" s="78">
        <f>+AC143+S143</f>
        <v>0</v>
      </c>
      <c r="AN143" s="79">
        <f>+AL143-AM143</f>
        <v>0</v>
      </c>
      <c r="AO143" s="81"/>
      <c r="AP143" s="62"/>
      <c r="AQ143" s="69"/>
      <c r="AR143" s="67"/>
      <c r="AS143" s="69"/>
      <c r="AT143" s="68"/>
    </row>
    <row r="144" spans="1:46" s="60" customFormat="1" ht="12.75" customHeight="1" outlineLevel="1" x14ac:dyDescent="0.3">
      <c r="A144" s="105"/>
      <c r="B144" s="98"/>
      <c r="C144" s="202" t="s">
        <v>227</v>
      </c>
      <c r="D144" s="203"/>
      <c r="E144" s="203"/>
      <c r="F144" s="203"/>
      <c r="G144" s="204"/>
      <c r="H144" s="99"/>
      <c r="I144" s="99"/>
      <c r="J144" s="99"/>
      <c r="K144" s="252">
        <f t="shared" ref="K144:AN144" si="33">SUM(K145:K149)</f>
        <v>15318.74</v>
      </c>
      <c r="L144" s="252">
        <f t="shared" si="33"/>
        <v>0</v>
      </c>
      <c r="M144" s="252">
        <f t="shared" si="33"/>
        <v>0</v>
      </c>
      <c r="N144" s="252">
        <f t="shared" si="33"/>
        <v>0</v>
      </c>
      <c r="O144" s="252">
        <f t="shared" si="33"/>
        <v>15318.74</v>
      </c>
      <c r="P144" s="252">
        <f t="shared" si="33"/>
        <v>0</v>
      </c>
      <c r="Q144" s="252">
        <f t="shared" si="33"/>
        <v>0</v>
      </c>
      <c r="R144" s="252">
        <f t="shared" si="33"/>
        <v>15318.74</v>
      </c>
      <c r="S144" s="252">
        <f t="shared" si="33"/>
        <v>15108.76</v>
      </c>
      <c r="T144" s="252">
        <f t="shared" si="33"/>
        <v>209.97999999999956</v>
      </c>
      <c r="U144" s="252">
        <f t="shared" si="33"/>
        <v>15318.74</v>
      </c>
      <c r="V144" s="252">
        <f t="shared" si="33"/>
        <v>0</v>
      </c>
      <c r="W144" s="252">
        <f t="shared" si="33"/>
        <v>0</v>
      </c>
      <c r="X144" s="252">
        <f t="shared" si="33"/>
        <v>0</v>
      </c>
      <c r="Y144" s="252">
        <f t="shared" si="33"/>
        <v>15318.74</v>
      </c>
      <c r="Z144" s="252">
        <f t="shared" si="33"/>
        <v>0</v>
      </c>
      <c r="AA144" s="252">
        <f t="shared" si="33"/>
        <v>0</v>
      </c>
      <c r="AB144" s="252">
        <f t="shared" si="33"/>
        <v>15318.74</v>
      </c>
      <c r="AC144" s="252">
        <f t="shared" si="33"/>
        <v>209.69</v>
      </c>
      <c r="AD144" s="252">
        <f t="shared" si="33"/>
        <v>15109.05</v>
      </c>
      <c r="AE144" s="252">
        <f t="shared" si="33"/>
        <v>15318.74</v>
      </c>
      <c r="AF144" s="252">
        <f t="shared" si="33"/>
        <v>0</v>
      </c>
      <c r="AG144" s="252">
        <f t="shared" si="33"/>
        <v>0</v>
      </c>
      <c r="AH144" s="252">
        <f t="shared" si="33"/>
        <v>0</v>
      </c>
      <c r="AI144" s="252">
        <f t="shared" si="33"/>
        <v>15318.74</v>
      </c>
      <c r="AJ144" s="252">
        <f t="shared" si="33"/>
        <v>0</v>
      </c>
      <c r="AK144" s="252">
        <f t="shared" si="33"/>
        <v>0</v>
      </c>
      <c r="AL144" s="252">
        <f t="shared" si="33"/>
        <v>15318.74</v>
      </c>
      <c r="AM144" s="252">
        <f t="shared" si="33"/>
        <v>15318.45</v>
      </c>
      <c r="AN144" s="252">
        <f t="shared" si="33"/>
        <v>0.28999999999905413</v>
      </c>
      <c r="AO144" s="106"/>
      <c r="AP144" s="62"/>
      <c r="AQ144" s="69"/>
      <c r="AR144" s="67"/>
      <c r="AS144" s="69"/>
      <c r="AT144" s="68"/>
    </row>
    <row r="145" spans="1:46" s="60" customFormat="1" ht="12.75" customHeight="1" outlineLevel="1" x14ac:dyDescent="0.3">
      <c r="A145" s="105"/>
      <c r="B145" s="98"/>
      <c r="C145" s="208" t="s">
        <v>228</v>
      </c>
      <c r="D145" s="209"/>
      <c r="E145" s="209"/>
      <c r="F145" s="209"/>
      <c r="G145" s="210"/>
      <c r="H145" s="93">
        <v>29</v>
      </c>
      <c r="I145" s="94">
        <v>39800</v>
      </c>
      <c r="J145" s="93">
        <v>5</v>
      </c>
      <c r="K145" s="75"/>
      <c r="L145" s="76"/>
      <c r="M145" s="76"/>
      <c r="N145" s="76"/>
      <c r="O145" s="76"/>
      <c r="P145" s="76"/>
      <c r="Q145" s="77"/>
      <c r="R145" s="76"/>
      <c r="S145" s="78"/>
      <c r="T145" s="79"/>
      <c r="U145" s="95"/>
      <c r="V145" s="76"/>
      <c r="W145" s="76"/>
      <c r="X145" s="76"/>
      <c r="Y145" s="76"/>
      <c r="Z145" s="76"/>
      <c r="AA145" s="77"/>
      <c r="AB145" s="76"/>
      <c r="AC145" s="78"/>
      <c r="AD145" s="79"/>
      <c r="AE145" s="80"/>
      <c r="AF145" s="80"/>
      <c r="AG145" s="76"/>
      <c r="AH145" s="76"/>
      <c r="AI145" s="76"/>
      <c r="AJ145" s="76"/>
      <c r="AK145" s="77"/>
      <c r="AL145" s="76"/>
      <c r="AM145" s="78"/>
      <c r="AN145" s="79"/>
      <c r="AO145" s="81"/>
      <c r="AP145" s="62"/>
      <c r="AQ145" s="69"/>
      <c r="AR145" s="67"/>
      <c r="AS145" s="69"/>
      <c r="AT145" s="68"/>
    </row>
    <row r="146" spans="1:46" s="60" customFormat="1" ht="12.75" customHeight="1" outlineLevel="1" x14ac:dyDescent="0.3">
      <c r="A146" s="105"/>
      <c r="B146" s="98"/>
      <c r="C146" s="208" t="s">
        <v>229</v>
      </c>
      <c r="D146" s="209"/>
      <c r="E146" s="209"/>
      <c r="F146" s="209"/>
      <c r="G146" s="210"/>
      <c r="H146" s="93">
        <v>61</v>
      </c>
      <c r="I146" s="94">
        <v>40602</v>
      </c>
      <c r="J146" s="93">
        <v>6</v>
      </c>
      <c r="K146" s="75"/>
      <c r="L146" s="76"/>
      <c r="M146" s="76"/>
      <c r="N146" s="76"/>
      <c r="O146" s="76"/>
      <c r="P146" s="76"/>
      <c r="Q146" s="77"/>
      <c r="R146" s="76"/>
      <c r="S146" s="78"/>
      <c r="T146" s="79"/>
      <c r="U146" s="95"/>
      <c r="V146" s="76"/>
      <c r="W146" s="76"/>
      <c r="X146" s="76"/>
      <c r="Y146" s="76"/>
      <c r="Z146" s="76"/>
      <c r="AA146" s="77"/>
      <c r="AB146" s="76"/>
      <c r="AC146" s="78"/>
      <c r="AD146" s="79"/>
      <c r="AE146" s="80"/>
      <c r="AF146" s="80"/>
      <c r="AG146" s="76"/>
      <c r="AH146" s="76"/>
      <c r="AI146" s="76"/>
      <c r="AJ146" s="76"/>
      <c r="AK146" s="77"/>
      <c r="AL146" s="76"/>
      <c r="AM146" s="78"/>
      <c r="AN146" s="79"/>
      <c r="AO146" s="81"/>
      <c r="AP146" s="62"/>
      <c r="AQ146" s="69"/>
      <c r="AR146" s="67"/>
      <c r="AS146" s="69"/>
      <c r="AT146" s="68"/>
    </row>
    <row r="147" spans="1:46" s="60" customFormat="1" ht="12.75" customHeight="1" outlineLevel="1" x14ac:dyDescent="0.3">
      <c r="A147" s="105"/>
      <c r="B147" s="98"/>
      <c r="C147" s="208" t="s">
        <v>230</v>
      </c>
      <c r="D147" s="209"/>
      <c r="E147" s="209"/>
      <c r="F147" s="209"/>
      <c r="G147" s="210"/>
      <c r="H147" s="93">
        <v>83</v>
      </c>
      <c r="I147" s="94">
        <v>40543</v>
      </c>
      <c r="J147" s="93">
        <v>5</v>
      </c>
      <c r="K147" s="75"/>
      <c r="L147" s="76"/>
      <c r="M147" s="76"/>
      <c r="N147" s="76"/>
      <c r="O147" s="76"/>
      <c r="P147" s="76"/>
      <c r="Q147" s="77"/>
      <c r="R147" s="76"/>
      <c r="S147" s="78"/>
      <c r="T147" s="79"/>
      <c r="U147" s="95"/>
      <c r="V147" s="76"/>
      <c r="W147" s="76"/>
      <c r="X147" s="76"/>
      <c r="Y147" s="76"/>
      <c r="Z147" s="76"/>
      <c r="AA147" s="77"/>
      <c r="AB147" s="76"/>
      <c r="AC147" s="78"/>
      <c r="AD147" s="79"/>
      <c r="AE147" s="80"/>
      <c r="AF147" s="80"/>
      <c r="AG147" s="76"/>
      <c r="AH147" s="76"/>
      <c r="AI147" s="76"/>
      <c r="AJ147" s="76"/>
      <c r="AK147" s="77"/>
      <c r="AL147" s="76"/>
      <c r="AM147" s="78"/>
      <c r="AN147" s="79"/>
      <c r="AO147" s="81"/>
      <c r="AP147" s="62"/>
      <c r="AQ147" s="69"/>
      <c r="AR147" s="67"/>
      <c r="AS147" s="69"/>
      <c r="AT147" s="68"/>
    </row>
    <row r="148" spans="1:46" s="60" customFormat="1" ht="12.75" customHeight="1" outlineLevel="1" x14ac:dyDescent="0.3">
      <c r="A148" s="105"/>
      <c r="B148" s="98"/>
      <c r="C148" s="208" t="s">
        <v>231</v>
      </c>
      <c r="D148" s="209"/>
      <c r="E148" s="209"/>
      <c r="F148" s="209"/>
      <c r="G148" s="210"/>
      <c r="H148" s="93">
        <v>115</v>
      </c>
      <c r="I148" s="94">
        <v>41281</v>
      </c>
      <c r="J148" s="93">
        <v>6</v>
      </c>
      <c r="K148" s="75">
        <f>+SUMIF('[1]PRIEDAS 4. AUDITUI'!$H$34:$H$191,'PRIEDAS 5. IVV IT (G)'!H148,'[1]PRIEDAS 4. AUDITUI'!$K$34:$K$191)</f>
        <v>15318.74</v>
      </c>
      <c r="L148" s="76"/>
      <c r="M148" s="76"/>
      <c r="N148" s="76"/>
      <c r="O148" s="76">
        <f>+K148-L148-M148-N148</f>
        <v>15318.74</v>
      </c>
      <c r="P148" s="76"/>
      <c r="Q148" s="77"/>
      <c r="R148" s="76">
        <f>+O148-P148-Q148</f>
        <v>15318.74</v>
      </c>
      <c r="S148" s="78">
        <f>+SUMIF('[1]PRIEDAS 4. AUDITUI'!$H$34:$H$191,'PRIEDAS 5. IVV IT (G)'!H148,'[1]PRIEDAS 4. AUDITUI'!$S$34:$S$191)</f>
        <v>15108.76</v>
      </c>
      <c r="T148" s="79">
        <f>+R148-S148</f>
        <v>209.97999999999956</v>
      </c>
      <c r="U148" s="80">
        <f>+K148</f>
        <v>15318.74</v>
      </c>
      <c r="V148" s="76"/>
      <c r="W148" s="76"/>
      <c r="X148" s="76"/>
      <c r="Y148" s="76">
        <f>+U148-V148-W148-X148</f>
        <v>15318.74</v>
      </c>
      <c r="Z148" s="76"/>
      <c r="AA148" s="77"/>
      <c r="AB148" s="76">
        <f>+Y148-Z148-AA148</f>
        <v>15318.74</v>
      </c>
      <c r="AC148" s="78">
        <f>+SUMIF('[1]PRIEDAS 4. AUDITUI'!$H$34:$H$191,'PRIEDAS 5. IVV IT (G)'!H148,'[1]PRIEDAS 4. AUDITUI'!$AC$34:$AC$191)</f>
        <v>209.69</v>
      </c>
      <c r="AD148" s="79">
        <f>+AB148-AC148</f>
        <v>15109.05</v>
      </c>
      <c r="AE148" s="80">
        <f>+K148</f>
        <v>15318.74</v>
      </c>
      <c r="AF148" s="80">
        <f>+L148-V148</f>
        <v>0</v>
      </c>
      <c r="AG148" s="76"/>
      <c r="AH148" s="76"/>
      <c r="AI148" s="76">
        <f>+AE148-AF148-AG148-AH148</f>
        <v>15318.74</v>
      </c>
      <c r="AJ148" s="76"/>
      <c r="AK148" s="77"/>
      <c r="AL148" s="76">
        <f>+AI148-AJ148-AK148</f>
        <v>15318.74</v>
      </c>
      <c r="AM148" s="78">
        <f>+AC148+S148</f>
        <v>15318.45</v>
      </c>
      <c r="AN148" s="79">
        <f>+AL148-AM148</f>
        <v>0.28999999999905413</v>
      </c>
      <c r="AO148" s="81"/>
      <c r="AP148" s="62"/>
      <c r="AQ148" s="69"/>
      <c r="AR148" s="67"/>
      <c r="AS148" s="69"/>
      <c r="AT148" s="68"/>
    </row>
    <row r="149" spans="1:46" s="60" customFormat="1" ht="12.75" customHeight="1" outlineLevel="1" x14ac:dyDescent="0.3">
      <c r="A149" s="105"/>
      <c r="B149" s="98"/>
      <c r="C149" s="208" t="s">
        <v>232</v>
      </c>
      <c r="D149" s="209"/>
      <c r="E149" s="209"/>
      <c r="F149" s="209"/>
      <c r="G149" s="210"/>
      <c r="H149" s="93">
        <v>120</v>
      </c>
      <c r="I149" s="94">
        <v>41373</v>
      </c>
      <c r="J149" s="93">
        <v>6</v>
      </c>
      <c r="K149" s="75"/>
      <c r="L149" s="76"/>
      <c r="M149" s="76"/>
      <c r="N149" s="76"/>
      <c r="O149" s="76"/>
      <c r="P149" s="76"/>
      <c r="Q149" s="77"/>
      <c r="R149" s="76"/>
      <c r="S149" s="78"/>
      <c r="T149" s="79"/>
      <c r="U149" s="95"/>
      <c r="V149" s="76"/>
      <c r="W149" s="76"/>
      <c r="X149" s="76"/>
      <c r="Y149" s="76"/>
      <c r="Z149" s="76"/>
      <c r="AA149" s="77"/>
      <c r="AB149" s="76"/>
      <c r="AC149" s="78"/>
      <c r="AD149" s="79"/>
      <c r="AE149" s="80"/>
      <c r="AF149" s="80"/>
      <c r="AG149" s="76"/>
      <c r="AH149" s="76"/>
      <c r="AI149" s="76"/>
      <c r="AJ149" s="76"/>
      <c r="AK149" s="77"/>
      <c r="AL149" s="76"/>
      <c r="AM149" s="78"/>
      <c r="AN149" s="79"/>
      <c r="AO149" s="81"/>
      <c r="AP149" s="62"/>
      <c r="AQ149" s="69"/>
      <c r="AR149" s="67"/>
      <c r="AS149" s="69"/>
      <c r="AT149" s="68"/>
    </row>
    <row r="150" spans="1:46" s="60" customFormat="1" ht="12.75" customHeight="1" outlineLevel="1" x14ac:dyDescent="0.3">
      <c r="A150" s="105"/>
      <c r="B150" s="98"/>
      <c r="C150" s="202" t="s">
        <v>233</v>
      </c>
      <c r="D150" s="203"/>
      <c r="E150" s="203"/>
      <c r="F150" s="203"/>
      <c r="G150" s="204"/>
      <c r="H150" s="99"/>
      <c r="I150" s="99"/>
      <c r="J150" s="99"/>
      <c r="K150" s="80"/>
      <c r="L150" s="76"/>
      <c r="M150" s="76"/>
      <c r="N150" s="76"/>
      <c r="O150" s="76"/>
      <c r="P150" s="76"/>
      <c r="Q150" s="77"/>
      <c r="R150" s="76"/>
      <c r="S150" s="78"/>
      <c r="T150" s="79"/>
      <c r="U150" s="80"/>
      <c r="V150" s="76"/>
      <c r="W150" s="76"/>
      <c r="X150" s="76"/>
      <c r="Y150" s="76"/>
      <c r="Z150" s="76"/>
      <c r="AA150" s="77"/>
      <c r="AB150" s="76"/>
      <c r="AC150" s="78"/>
      <c r="AD150" s="79"/>
      <c r="AE150" s="80"/>
      <c r="AF150" s="76"/>
      <c r="AG150" s="76"/>
      <c r="AH150" s="76"/>
      <c r="AI150" s="76"/>
      <c r="AJ150" s="76"/>
      <c r="AK150" s="77"/>
      <c r="AL150" s="76"/>
      <c r="AM150" s="78"/>
      <c r="AN150" s="79"/>
      <c r="AO150" s="61"/>
      <c r="AP150" s="62"/>
      <c r="AQ150" s="69"/>
      <c r="AR150" s="67"/>
      <c r="AS150" s="69"/>
      <c r="AT150" s="68"/>
    </row>
    <row r="151" spans="1:46" s="60" customFormat="1" ht="26.25" customHeight="1" x14ac:dyDescent="0.3">
      <c r="A151" s="105"/>
      <c r="B151" s="98" t="s">
        <v>234</v>
      </c>
      <c r="C151" s="202" t="s">
        <v>235</v>
      </c>
      <c r="D151" s="203"/>
      <c r="E151" s="203"/>
      <c r="F151" s="203"/>
      <c r="G151" s="204"/>
      <c r="H151" s="99"/>
      <c r="I151" s="99"/>
      <c r="J151" s="99"/>
      <c r="K151" s="234">
        <f>SUM(K152:K187)</f>
        <v>633.35</v>
      </c>
      <c r="L151" s="234">
        <f t="shared" ref="L151:AN151" si="34">SUM(L152:L187)</f>
        <v>0</v>
      </c>
      <c r="M151" s="234">
        <f t="shared" si="34"/>
        <v>0</v>
      </c>
      <c r="N151" s="234">
        <f t="shared" si="34"/>
        <v>0</v>
      </c>
      <c r="O151" s="234">
        <f t="shared" si="34"/>
        <v>633.35</v>
      </c>
      <c r="P151" s="234">
        <f t="shared" si="34"/>
        <v>0</v>
      </c>
      <c r="Q151" s="234">
        <f t="shared" si="34"/>
        <v>0</v>
      </c>
      <c r="R151" s="234">
        <f t="shared" si="34"/>
        <v>633.35</v>
      </c>
      <c r="S151" s="234">
        <f t="shared" si="34"/>
        <v>597.78</v>
      </c>
      <c r="T151" s="234">
        <f t="shared" si="34"/>
        <v>35.57000000000005</v>
      </c>
      <c r="U151" s="234">
        <f t="shared" si="34"/>
        <v>633.35</v>
      </c>
      <c r="V151" s="234">
        <f t="shared" si="34"/>
        <v>0</v>
      </c>
      <c r="W151" s="234">
        <f t="shared" si="34"/>
        <v>0</v>
      </c>
      <c r="X151" s="234">
        <f t="shared" si="34"/>
        <v>0</v>
      </c>
      <c r="Y151" s="234">
        <f t="shared" si="34"/>
        <v>633.35</v>
      </c>
      <c r="Z151" s="234">
        <f t="shared" si="34"/>
        <v>0</v>
      </c>
      <c r="AA151" s="234">
        <f t="shared" si="34"/>
        <v>0</v>
      </c>
      <c r="AB151" s="234">
        <f t="shared" si="34"/>
        <v>633.35</v>
      </c>
      <c r="AC151" s="234">
        <f t="shared" si="34"/>
        <v>34.99</v>
      </c>
      <c r="AD151" s="234">
        <f t="shared" si="34"/>
        <v>598.36000000000013</v>
      </c>
      <c r="AE151" s="234">
        <f t="shared" si="34"/>
        <v>633.35</v>
      </c>
      <c r="AF151" s="234">
        <f t="shared" si="34"/>
        <v>0</v>
      </c>
      <c r="AG151" s="234">
        <f t="shared" si="34"/>
        <v>0</v>
      </c>
      <c r="AH151" s="234">
        <f t="shared" si="34"/>
        <v>0</v>
      </c>
      <c r="AI151" s="234">
        <f t="shared" si="34"/>
        <v>633.35</v>
      </c>
      <c r="AJ151" s="234">
        <f t="shared" si="34"/>
        <v>0</v>
      </c>
      <c r="AK151" s="234">
        <f t="shared" si="34"/>
        <v>0</v>
      </c>
      <c r="AL151" s="234">
        <f t="shared" si="34"/>
        <v>633.35</v>
      </c>
      <c r="AM151" s="234">
        <f t="shared" si="34"/>
        <v>632.77</v>
      </c>
      <c r="AN151" s="234">
        <f t="shared" si="34"/>
        <v>0.58000000000009777</v>
      </c>
      <c r="AO151" s="70"/>
      <c r="AP151" s="62"/>
      <c r="AQ151" s="69"/>
      <c r="AR151" s="67"/>
      <c r="AS151" s="69"/>
      <c r="AT151" s="68"/>
    </row>
    <row r="152" spans="1:46" s="60" customFormat="1" ht="13.8" outlineLevel="1" x14ac:dyDescent="0.3">
      <c r="A152" s="105"/>
      <c r="B152" s="98"/>
      <c r="C152" s="208" t="s">
        <v>236</v>
      </c>
      <c r="D152" s="209"/>
      <c r="E152" s="209"/>
      <c r="F152" s="209"/>
      <c r="G152" s="210"/>
      <c r="H152" s="93">
        <v>23</v>
      </c>
      <c r="I152" s="94" t="s">
        <v>237</v>
      </c>
      <c r="J152" s="93">
        <v>6</v>
      </c>
      <c r="K152" s="75">
        <f>+SUMIF('[1]PRIEDAS 4. AUDITUI'!$H$34:$H$191,'PRIEDAS 5. IVV IT (G)'!H152,'[1]PRIEDAS 4. AUDITUI'!$K$34:$K$191)</f>
        <v>0</v>
      </c>
      <c r="L152" s="76"/>
      <c r="M152" s="76"/>
      <c r="N152" s="76"/>
      <c r="O152" s="76">
        <f>+K152-L152-M152-N152</f>
        <v>0</v>
      </c>
      <c r="P152" s="76"/>
      <c r="Q152" s="77"/>
      <c r="R152" s="76">
        <f>+O152-P152-Q152</f>
        <v>0</v>
      </c>
      <c r="S152" s="78">
        <f>+SUMIF('[1]PRIEDAS 4. AUDITUI'!$H$34:$H$191,'PRIEDAS 5. IVV IT (G)'!H152,'[1]PRIEDAS 4. AUDITUI'!$S$34:$S$191)</f>
        <v>0</v>
      </c>
      <c r="T152" s="79">
        <f>+R152-S152</f>
        <v>0</v>
      </c>
      <c r="U152" s="80">
        <f>+K152</f>
        <v>0</v>
      </c>
      <c r="V152" s="76"/>
      <c r="W152" s="76"/>
      <c r="X152" s="76"/>
      <c r="Y152" s="76">
        <f>+U152-V152-W152-X152</f>
        <v>0</v>
      </c>
      <c r="Z152" s="76"/>
      <c r="AA152" s="77"/>
      <c r="AB152" s="76">
        <f>+Y152-Z152-AA152</f>
        <v>0</v>
      </c>
      <c r="AC152" s="78">
        <f>+SUMIF('[1]PRIEDAS 4. AUDITUI'!$H$34:$H$191,'PRIEDAS 5. IVV IT (G)'!H152,'[1]PRIEDAS 4. AUDITUI'!$AC$34:$AC$191)</f>
        <v>0</v>
      </c>
      <c r="AD152" s="79">
        <f>+AB152-AC152</f>
        <v>0</v>
      </c>
      <c r="AE152" s="80">
        <f>+K152</f>
        <v>0</v>
      </c>
      <c r="AF152" s="80">
        <f>+L152-V152</f>
        <v>0</v>
      </c>
      <c r="AG152" s="76"/>
      <c r="AH152" s="76"/>
      <c r="AI152" s="76">
        <f>+AE152-AF152-AG152-AH152</f>
        <v>0</v>
      </c>
      <c r="AJ152" s="76"/>
      <c r="AK152" s="77"/>
      <c r="AL152" s="76">
        <f>+AI152-AJ152-AK152</f>
        <v>0</v>
      </c>
      <c r="AM152" s="78">
        <f>+AC152+S152</f>
        <v>0</v>
      </c>
      <c r="AN152" s="79">
        <f>+AL152-AM152</f>
        <v>0</v>
      </c>
      <c r="AO152" s="81"/>
      <c r="AP152" s="62"/>
      <c r="AQ152" s="69"/>
      <c r="AR152" s="67"/>
      <c r="AS152" s="69"/>
      <c r="AT152" s="68"/>
    </row>
    <row r="153" spans="1:46" s="60" customFormat="1" ht="13.8" outlineLevel="1" x14ac:dyDescent="0.3">
      <c r="A153" s="105"/>
      <c r="B153" s="98"/>
      <c r="C153" s="208" t="s">
        <v>238</v>
      </c>
      <c r="D153" s="209"/>
      <c r="E153" s="209"/>
      <c r="F153" s="209"/>
      <c r="G153" s="210"/>
      <c r="H153" s="93">
        <v>26</v>
      </c>
      <c r="I153" s="94" t="s">
        <v>239</v>
      </c>
      <c r="J153" s="93">
        <v>6</v>
      </c>
      <c r="K153" s="75">
        <f>+SUMIF('[1]PRIEDAS 4. AUDITUI'!$H$34:$H$191,'PRIEDAS 5. IVV IT (G)'!H153,'[1]PRIEDAS 4. AUDITUI'!$K$34:$K$191)</f>
        <v>0</v>
      </c>
      <c r="L153" s="76"/>
      <c r="M153" s="76"/>
      <c r="N153" s="76"/>
      <c r="O153" s="76">
        <f>+K153-L153-M153-N153</f>
        <v>0</v>
      </c>
      <c r="P153" s="76"/>
      <c r="Q153" s="77"/>
      <c r="R153" s="76">
        <f>+O153-P153-Q153</f>
        <v>0</v>
      </c>
      <c r="S153" s="78">
        <f>+SUMIF('[1]PRIEDAS 4. AUDITUI'!$H$34:$H$191,'PRIEDAS 5. IVV IT (G)'!H153,'[1]PRIEDAS 4. AUDITUI'!$S$34:$S$191)</f>
        <v>0</v>
      </c>
      <c r="T153" s="79">
        <f>+R153-S153</f>
        <v>0</v>
      </c>
      <c r="U153" s="80">
        <f>+K153</f>
        <v>0</v>
      </c>
      <c r="V153" s="76"/>
      <c r="W153" s="76"/>
      <c r="X153" s="76"/>
      <c r="Y153" s="76">
        <f>+U153-V153-W153-X153</f>
        <v>0</v>
      </c>
      <c r="Z153" s="76"/>
      <c r="AA153" s="77"/>
      <c r="AB153" s="76">
        <f>+Y153-Z153-AA153</f>
        <v>0</v>
      </c>
      <c r="AC153" s="78">
        <f>+SUMIF('[1]PRIEDAS 4. AUDITUI'!$H$34:$H$191,'PRIEDAS 5. IVV IT (G)'!H153,'[1]PRIEDAS 4. AUDITUI'!$AC$34:$AC$191)</f>
        <v>0</v>
      </c>
      <c r="AD153" s="79">
        <f>+AB153-AC153</f>
        <v>0</v>
      </c>
      <c r="AE153" s="80">
        <f>+K153</f>
        <v>0</v>
      </c>
      <c r="AF153" s="80">
        <f>+L153-V153</f>
        <v>0</v>
      </c>
      <c r="AG153" s="76"/>
      <c r="AH153" s="76"/>
      <c r="AI153" s="76">
        <f>+AE153-AF153-AG153-AH153</f>
        <v>0</v>
      </c>
      <c r="AJ153" s="76"/>
      <c r="AK153" s="77"/>
      <c r="AL153" s="76">
        <f>+AI153-AJ153-AK153</f>
        <v>0</v>
      </c>
      <c r="AM153" s="78">
        <f>+AC153+S153</f>
        <v>0</v>
      </c>
      <c r="AN153" s="79">
        <f>+AL153-AM153</f>
        <v>0</v>
      </c>
      <c r="AO153" s="81"/>
      <c r="AP153" s="62"/>
      <c r="AQ153" s="69"/>
      <c r="AR153" s="67"/>
      <c r="AS153" s="69"/>
      <c r="AT153" s="68"/>
    </row>
    <row r="154" spans="1:46" s="60" customFormat="1" ht="13.8" outlineLevel="1" x14ac:dyDescent="0.3">
      <c r="A154" s="105"/>
      <c r="B154" s="98"/>
      <c r="C154" s="208" t="s">
        <v>238</v>
      </c>
      <c r="D154" s="209"/>
      <c r="E154" s="209"/>
      <c r="F154" s="209"/>
      <c r="G154" s="210"/>
      <c r="H154" s="93">
        <v>27</v>
      </c>
      <c r="I154" s="94" t="s">
        <v>239</v>
      </c>
      <c r="J154" s="93">
        <v>6</v>
      </c>
      <c r="K154" s="75"/>
      <c r="L154" s="76"/>
      <c r="M154" s="76"/>
      <c r="N154" s="76"/>
      <c r="O154" s="76"/>
      <c r="P154" s="76"/>
      <c r="Q154" s="77"/>
      <c r="R154" s="76"/>
      <c r="S154" s="78"/>
      <c r="T154" s="79"/>
      <c r="U154" s="95"/>
      <c r="V154" s="76"/>
      <c r="W154" s="76"/>
      <c r="X154" s="76"/>
      <c r="Y154" s="76"/>
      <c r="Z154" s="76"/>
      <c r="AA154" s="77"/>
      <c r="AB154" s="76"/>
      <c r="AC154" s="78"/>
      <c r="AD154" s="79"/>
      <c r="AE154" s="80"/>
      <c r="AF154" s="80"/>
      <c r="AG154" s="76"/>
      <c r="AH154" s="76"/>
      <c r="AI154" s="76"/>
      <c r="AJ154" s="76"/>
      <c r="AK154" s="77"/>
      <c r="AL154" s="76"/>
      <c r="AM154" s="78"/>
      <c r="AN154" s="79"/>
      <c r="AO154" s="81"/>
      <c r="AP154" s="62"/>
      <c r="AQ154" s="69"/>
      <c r="AR154" s="67"/>
      <c r="AS154" s="69"/>
      <c r="AT154" s="68"/>
    </row>
    <row r="155" spans="1:46" s="60" customFormat="1" ht="13.8" outlineLevel="1" x14ac:dyDescent="0.3">
      <c r="A155" s="105"/>
      <c r="B155" s="98"/>
      <c r="C155" s="208" t="s">
        <v>240</v>
      </c>
      <c r="D155" s="209"/>
      <c r="E155" s="209"/>
      <c r="F155" s="209"/>
      <c r="G155" s="210"/>
      <c r="H155" s="93">
        <v>33</v>
      </c>
      <c r="I155" s="94" t="s">
        <v>241</v>
      </c>
      <c r="J155" s="93">
        <v>6</v>
      </c>
      <c r="K155" s="75"/>
      <c r="L155" s="76"/>
      <c r="M155" s="76"/>
      <c r="N155" s="76"/>
      <c r="O155" s="76"/>
      <c r="P155" s="76"/>
      <c r="Q155" s="77"/>
      <c r="R155" s="76"/>
      <c r="S155" s="78"/>
      <c r="T155" s="79"/>
      <c r="U155" s="95"/>
      <c r="V155" s="76"/>
      <c r="W155" s="76"/>
      <c r="X155" s="76"/>
      <c r="Y155" s="76"/>
      <c r="Z155" s="76"/>
      <c r="AA155" s="77"/>
      <c r="AB155" s="76"/>
      <c r="AC155" s="78"/>
      <c r="AD155" s="79"/>
      <c r="AE155" s="80"/>
      <c r="AF155" s="80"/>
      <c r="AG155" s="76"/>
      <c r="AH155" s="76"/>
      <c r="AI155" s="76"/>
      <c r="AJ155" s="76"/>
      <c r="AK155" s="77"/>
      <c r="AL155" s="76"/>
      <c r="AM155" s="78"/>
      <c r="AN155" s="79"/>
      <c r="AO155" s="81"/>
      <c r="AP155" s="62"/>
      <c r="AQ155" s="69"/>
      <c r="AR155" s="67"/>
      <c r="AS155" s="69"/>
      <c r="AT155" s="68"/>
    </row>
    <row r="156" spans="1:46" s="60" customFormat="1" ht="13.8" outlineLevel="1" x14ac:dyDescent="0.3">
      <c r="A156" s="105"/>
      <c r="B156" s="98"/>
      <c r="C156" s="208" t="s">
        <v>240</v>
      </c>
      <c r="D156" s="209"/>
      <c r="E156" s="209"/>
      <c r="F156" s="209"/>
      <c r="G156" s="210"/>
      <c r="H156" s="93">
        <v>34</v>
      </c>
      <c r="I156" s="94" t="s">
        <v>241</v>
      </c>
      <c r="J156" s="93">
        <v>6</v>
      </c>
      <c r="K156" s="75"/>
      <c r="L156" s="76"/>
      <c r="M156" s="76"/>
      <c r="N156" s="76"/>
      <c r="O156" s="76"/>
      <c r="P156" s="76"/>
      <c r="Q156" s="77"/>
      <c r="R156" s="76"/>
      <c r="S156" s="78"/>
      <c r="T156" s="79"/>
      <c r="U156" s="95"/>
      <c r="V156" s="76"/>
      <c r="W156" s="76"/>
      <c r="X156" s="76"/>
      <c r="Y156" s="76"/>
      <c r="Z156" s="76"/>
      <c r="AA156" s="77"/>
      <c r="AB156" s="76"/>
      <c r="AC156" s="78"/>
      <c r="AD156" s="79"/>
      <c r="AE156" s="80"/>
      <c r="AF156" s="80"/>
      <c r="AG156" s="76"/>
      <c r="AH156" s="76"/>
      <c r="AI156" s="76"/>
      <c r="AJ156" s="76"/>
      <c r="AK156" s="77"/>
      <c r="AL156" s="76"/>
      <c r="AM156" s="78"/>
      <c r="AN156" s="79"/>
      <c r="AO156" s="81"/>
      <c r="AP156" s="62"/>
      <c r="AQ156" s="69"/>
      <c r="AR156" s="67"/>
      <c r="AS156" s="69"/>
      <c r="AT156" s="68"/>
    </row>
    <row r="157" spans="1:46" s="60" customFormat="1" ht="13.8" outlineLevel="1" x14ac:dyDescent="0.3">
      <c r="A157" s="105"/>
      <c r="B157" s="98"/>
      <c r="C157" s="208" t="s">
        <v>242</v>
      </c>
      <c r="D157" s="209"/>
      <c r="E157" s="209"/>
      <c r="F157" s="209"/>
      <c r="G157" s="210"/>
      <c r="H157" s="93">
        <v>35</v>
      </c>
      <c r="I157" s="94" t="s">
        <v>243</v>
      </c>
      <c r="J157" s="93">
        <v>6</v>
      </c>
      <c r="K157" s="75"/>
      <c r="L157" s="76"/>
      <c r="M157" s="76"/>
      <c r="N157" s="76"/>
      <c r="O157" s="76"/>
      <c r="P157" s="76"/>
      <c r="Q157" s="77"/>
      <c r="R157" s="76"/>
      <c r="S157" s="78"/>
      <c r="T157" s="79"/>
      <c r="U157" s="95"/>
      <c r="V157" s="76"/>
      <c r="W157" s="76"/>
      <c r="X157" s="76"/>
      <c r="Y157" s="76"/>
      <c r="Z157" s="76"/>
      <c r="AA157" s="77"/>
      <c r="AB157" s="76"/>
      <c r="AC157" s="78"/>
      <c r="AD157" s="79"/>
      <c r="AE157" s="80"/>
      <c r="AF157" s="80"/>
      <c r="AG157" s="76"/>
      <c r="AH157" s="76"/>
      <c r="AI157" s="76"/>
      <c r="AJ157" s="76"/>
      <c r="AK157" s="77"/>
      <c r="AL157" s="76"/>
      <c r="AM157" s="78"/>
      <c r="AN157" s="79"/>
      <c r="AO157" s="81"/>
      <c r="AP157" s="62"/>
      <c r="AQ157" s="69"/>
      <c r="AR157" s="67"/>
      <c r="AS157" s="69"/>
      <c r="AT157" s="68"/>
    </row>
    <row r="158" spans="1:46" s="60" customFormat="1" ht="13.8" outlineLevel="1" x14ac:dyDescent="0.3">
      <c r="A158" s="105"/>
      <c r="B158" s="98"/>
      <c r="C158" s="208" t="s">
        <v>244</v>
      </c>
      <c r="D158" s="209"/>
      <c r="E158" s="209"/>
      <c r="F158" s="209"/>
      <c r="G158" s="210"/>
      <c r="H158" s="93">
        <v>38</v>
      </c>
      <c r="I158" s="94" t="s">
        <v>245</v>
      </c>
      <c r="J158" s="93">
        <v>6</v>
      </c>
      <c r="K158" s="75"/>
      <c r="L158" s="76"/>
      <c r="M158" s="76"/>
      <c r="N158" s="76"/>
      <c r="O158" s="76"/>
      <c r="P158" s="76"/>
      <c r="Q158" s="77"/>
      <c r="R158" s="76"/>
      <c r="S158" s="78"/>
      <c r="T158" s="79"/>
      <c r="U158" s="95"/>
      <c r="V158" s="76"/>
      <c r="W158" s="76"/>
      <c r="X158" s="76"/>
      <c r="Y158" s="76"/>
      <c r="Z158" s="76"/>
      <c r="AA158" s="77"/>
      <c r="AB158" s="76"/>
      <c r="AC158" s="78"/>
      <c r="AD158" s="79"/>
      <c r="AE158" s="80"/>
      <c r="AF158" s="80"/>
      <c r="AG158" s="76"/>
      <c r="AH158" s="76"/>
      <c r="AI158" s="76"/>
      <c r="AJ158" s="76"/>
      <c r="AK158" s="77"/>
      <c r="AL158" s="76"/>
      <c r="AM158" s="78"/>
      <c r="AN158" s="79"/>
      <c r="AO158" s="81"/>
      <c r="AP158" s="62"/>
      <c r="AQ158" s="69"/>
      <c r="AR158" s="67"/>
      <c r="AS158" s="69"/>
      <c r="AT158" s="68"/>
    </row>
    <row r="159" spans="1:46" s="60" customFormat="1" ht="13.8" outlineLevel="1" x14ac:dyDescent="0.3">
      <c r="A159" s="105"/>
      <c r="B159" s="98"/>
      <c r="C159" s="208" t="s">
        <v>246</v>
      </c>
      <c r="D159" s="209"/>
      <c r="E159" s="209"/>
      <c r="F159" s="209"/>
      <c r="G159" s="210"/>
      <c r="H159" s="93">
        <v>39</v>
      </c>
      <c r="I159" s="94" t="s">
        <v>245</v>
      </c>
      <c r="J159" s="93">
        <v>6</v>
      </c>
      <c r="K159" s="75"/>
      <c r="L159" s="76"/>
      <c r="M159" s="76"/>
      <c r="N159" s="76"/>
      <c r="O159" s="76"/>
      <c r="P159" s="76"/>
      <c r="Q159" s="77"/>
      <c r="R159" s="76"/>
      <c r="S159" s="78"/>
      <c r="T159" s="79"/>
      <c r="U159" s="95"/>
      <c r="V159" s="76"/>
      <c r="W159" s="76"/>
      <c r="X159" s="76"/>
      <c r="Y159" s="76"/>
      <c r="Z159" s="76"/>
      <c r="AA159" s="77"/>
      <c r="AB159" s="76"/>
      <c r="AC159" s="78"/>
      <c r="AD159" s="79"/>
      <c r="AE159" s="80"/>
      <c r="AF159" s="80"/>
      <c r="AG159" s="76"/>
      <c r="AH159" s="76"/>
      <c r="AI159" s="76"/>
      <c r="AJ159" s="76"/>
      <c r="AK159" s="77"/>
      <c r="AL159" s="76"/>
      <c r="AM159" s="78"/>
      <c r="AN159" s="79"/>
      <c r="AO159" s="81"/>
      <c r="AP159" s="62"/>
      <c r="AQ159" s="69"/>
      <c r="AR159" s="67"/>
      <c r="AS159" s="69"/>
      <c r="AT159" s="68"/>
    </row>
    <row r="160" spans="1:46" s="60" customFormat="1" ht="13.8" outlineLevel="1" x14ac:dyDescent="0.3">
      <c r="A160" s="105"/>
      <c r="B160" s="98"/>
      <c r="C160" s="208" t="s">
        <v>247</v>
      </c>
      <c r="D160" s="209"/>
      <c r="E160" s="209"/>
      <c r="F160" s="209"/>
      <c r="G160" s="210"/>
      <c r="H160" s="93">
        <v>40</v>
      </c>
      <c r="I160" s="94" t="s">
        <v>245</v>
      </c>
      <c r="J160" s="93">
        <v>6</v>
      </c>
      <c r="K160" s="75"/>
      <c r="L160" s="76"/>
      <c r="M160" s="76"/>
      <c r="N160" s="76"/>
      <c r="O160" s="76"/>
      <c r="P160" s="76"/>
      <c r="Q160" s="77"/>
      <c r="R160" s="76"/>
      <c r="S160" s="78"/>
      <c r="T160" s="79"/>
      <c r="U160" s="95"/>
      <c r="V160" s="76"/>
      <c r="W160" s="76"/>
      <c r="X160" s="76"/>
      <c r="Y160" s="76"/>
      <c r="Z160" s="76"/>
      <c r="AA160" s="77"/>
      <c r="AB160" s="76"/>
      <c r="AC160" s="78"/>
      <c r="AD160" s="79"/>
      <c r="AE160" s="80"/>
      <c r="AF160" s="80"/>
      <c r="AG160" s="76"/>
      <c r="AH160" s="76"/>
      <c r="AI160" s="76"/>
      <c r="AJ160" s="76"/>
      <c r="AK160" s="77"/>
      <c r="AL160" s="76"/>
      <c r="AM160" s="78"/>
      <c r="AN160" s="79"/>
      <c r="AO160" s="81"/>
      <c r="AP160" s="62"/>
      <c r="AQ160" s="69"/>
      <c r="AR160" s="67"/>
      <c r="AS160" s="69"/>
      <c r="AT160" s="68"/>
    </row>
    <row r="161" spans="1:46" s="60" customFormat="1" ht="13.8" outlineLevel="1" x14ac:dyDescent="0.3">
      <c r="A161" s="105"/>
      <c r="B161" s="98"/>
      <c r="C161" s="208" t="s">
        <v>248</v>
      </c>
      <c r="D161" s="209"/>
      <c r="E161" s="209"/>
      <c r="F161" s="209"/>
      <c r="G161" s="210"/>
      <c r="H161" s="93">
        <v>41</v>
      </c>
      <c r="I161" s="94" t="s">
        <v>245</v>
      </c>
      <c r="J161" s="93">
        <v>6</v>
      </c>
      <c r="K161" s="75"/>
      <c r="L161" s="76"/>
      <c r="M161" s="76"/>
      <c r="N161" s="76"/>
      <c r="O161" s="76"/>
      <c r="P161" s="76"/>
      <c r="Q161" s="77"/>
      <c r="R161" s="76"/>
      <c r="S161" s="78"/>
      <c r="T161" s="79"/>
      <c r="U161" s="95"/>
      <c r="V161" s="76"/>
      <c r="W161" s="76"/>
      <c r="X161" s="76"/>
      <c r="Y161" s="76"/>
      <c r="Z161" s="76"/>
      <c r="AA161" s="77"/>
      <c r="AB161" s="76"/>
      <c r="AC161" s="78"/>
      <c r="AD161" s="79"/>
      <c r="AE161" s="80"/>
      <c r="AF161" s="80"/>
      <c r="AG161" s="76"/>
      <c r="AH161" s="76"/>
      <c r="AI161" s="76"/>
      <c r="AJ161" s="76"/>
      <c r="AK161" s="77"/>
      <c r="AL161" s="76"/>
      <c r="AM161" s="78"/>
      <c r="AN161" s="79"/>
      <c r="AO161" s="81"/>
      <c r="AP161" s="62"/>
      <c r="AQ161" s="69"/>
      <c r="AR161" s="67"/>
      <c r="AS161" s="69"/>
      <c r="AT161" s="68"/>
    </row>
    <row r="162" spans="1:46" s="60" customFormat="1" ht="13.8" outlineLevel="1" x14ac:dyDescent="0.3">
      <c r="A162" s="105"/>
      <c r="B162" s="98"/>
      <c r="C162" s="208" t="s">
        <v>249</v>
      </c>
      <c r="D162" s="209"/>
      <c r="E162" s="209"/>
      <c r="F162" s="209"/>
      <c r="G162" s="210"/>
      <c r="H162" s="93">
        <v>42</v>
      </c>
      <c r="I162" s="94" t="s">
        <v>245</v>
      </c>
      <c r="J162" s="93">
        <v>6</v>
      </c>
      <c r="K162" s="75"/>
      <c r="L162" s="76"/>
      <c r="M162" s="76"/>
      <c r="N162" s="76"/>
      <c r="O162" s="76"/>
      <c r="P162" s="76"/>
      <c r="Q162" s="77"/>
      <c r="R162" s="76"/>
      <c r="S162" s="78"/>
      <c r="T162" s="79"/>
      <c r="U162" s="95"/>
      <c r="V162" s="76"/>
      <c r="W162" s="76"/>
      <c r="X162" s="76"/>
      <c r="Y162" s="76"/>
      <c r="Z162" s="76"/>
      <c r="AA162" s="77"/>
      <c r="AB162" s="76"/>
      <c r="AC162" s="78"/>
      <c r="AD162" s="79"/>
      <c r="AE162" s="80"/>
      <c r="AF162" s="80"/>
      <c r="AG162" s="76"/>
      <c r="AH162" s="76"/>
      <c r="AI162" s="76"/>
      <c r="AJ162" s="76"/>
      <c r="AK162" s="77"/>
      <c r="AL162" s="76"/>
      <c r="AM162" s="78"/>
      <c r="AN162" s="79"/>
      <c r="AO162" s="81"/>
      <c r="AP162" s="62"/>
      <c r="AQ162" s="69"/>
      <c r="AR162" s="67"/>
      <c r="AS162" s="69"/>
      <c r="AT162" s="68"/>
    </row>
    <row r="163" spans="1:46" s="60" customFormat="1" ht="12.75" customHeight="1" outlineLevel="1" x14ac:dyDescent="0.3">
      <c r="A163" s="105"/>
      <c r="B163" s="98"/>
      <c r="C163" s="208" t="s">
        <v>250</v>
      </c>
      <c r="D163" s="209"/>
      <c r="E163" s="209"/>
      <c r="F163" s="209"/>
      <c r="G163" s="210"/>
      <c r="H163" s="93">
        <v>43</v>
      </c>
      <c r="I163" s="94" t="s">
        <v>245</v>
      </c>
      <c r="J163" s="93">
        <v>6</v>
      </c>
      <c r="K163" s="75"/>
      <c r="L163" s="76"/>
      <c r="M163" s="76"/>
      <c r="N163" s="76"/>
      <c r="O163" s="76"/>
      <c r="P163" s="76"/>
      <c r="Q163" s="77"/>
      <c r="R163" s="76"/>
      <c r="S163" s="78"/>
      <c r="T163" s="79"/>
      <c r="U163" s="95"/>
      <c r="V163" s="76"/>
      <c r="W163" s="76"/>
      <c r="X163" s="76"/>
      <c r="Y163" s="76"/>
      <c r="Z163" s="76"/>
      <c r="AA163" s="77"/>
      <c r="AB163" s="76"/>
      <c r="AC163" s="78"/>
      <c r="AD163" s="79"/>
      <c r="AE163" s="80"/>
      <c r="AF163" s="80"/>
      <c r="AG163" s="76"/>
      <c r="AH163" s="76"/>
      <c r="AI163" s="76"/>
      <c r="AJ163" s="76"/>
      <c r="AK163" s="77"/>
      <c r="AL163" s="76"/>
      <c r="AM163" s="78"/>
      <c r="AN163" s="79"/>
      <c r="AO163" s="81"/>
      <c r="AP163" s="62"/>
      <c r="AQ163" s="69"/>
      <c r="AR163" s="67"/>
      <c r="AS163" s="69"/>
      <c r="AT163" s="68"/>
    </row>
    <row r="164" spans="1:46" s="60" customFormat="1" ht="12.75" customHeight="1" outlineLevel="1" x14ac:dyDescent="0.3">
      <c r="A164" s="105"/>
      <c r="B164" s="98"/>
      <c r="C164" s="208" t="s">
        <v>251</v>
      </c>
      <c r="D164" s="209"/>
      <c r="E164" s="209"/>
      <c r="F164" s="209"/>
      <c r="G164" s="210"/>
      <c r="H164" s="93">
        <v>44</v>
      </c>
      <c r="I164" s="94" t="s">
        <v>245</v>
      </c>
      <c r="J164" s="93">
        <v>6</v>
      </c>
      <c r="K164" s="75"/>
      <c r="L164" s="76"/>
      <c r="M164" s="76"/>
      <c r="N164" s="76"/>
      <c r="O164" s="76"/>
      <c r="P164" s="76"/>
      <c r="Q164" s="77"/>
      <c r="R164" s="76"/>
      <c r="S164" s="78"/>
      <c r="T164" s="79"/>
      <c r="U164" s="95"/>
      <c r="V164" s="76"/>
      <c r="W164" s="76"/>
      <c r="X164" s="76"/>
      <c r="Y164" s="76"/>
      <c r="Z164" s="76"/>
      <c r="AA164" s="77"/>
      <c r="AB164" s="76"/>
      <c r="AC164" s="78"/>
      <c r="AD164" s="79"/>
      <c r="AE164" s="80"/>
      <c r="AF164" s="80"/>
      <c r="AG164" s="76"/>
      <c r="AH164" s="76"/>
      <c r="AI164" s="76"/>
      <c r="AJ164" s="76"/>
      <c r="AK164" s="77"/>
      <c r="AL164" s="76"/>
      <c r="AM164" s="78"/>
      <c r="AN164" s="79"/>
      <c r="AO164" s="81"/>
      <c r="AP164" s="62"/>
      <c r="AQ164" s="69"/>
      <c r="AR164" s="67"/>
      <c r="AS164" s="69"/>
      <c r="AT164" s="68"/>
    </row>
    <row r="165" spans="1:46" s="60" customFormat="1" ht="12.75" customHeight="1" outlineLevel="1" x14ac:dyDescent="0.3">
      <c r="A165" s="105"/>
      <c r="B165" s="98"/>
      <c r="C165" s="208" t="s">
        <v>251</v>
      </c>
      <c r="D165" s="209"/>
      <c r="E165" s="209"/>
      <c r="F165" s="209"/>
      <c r="G165" s="210"/>
      <c r="H165" s="93">
        <v>45</v>
      </c>
      <c r="I165" s="94" t="s">
        <v>245</v>
      </c>
      <c r="J165" s="93">
        <v>6</v>
      </c>
      <c r="K165" s="75"/>
      <c r="L165" s="76"/>
      <c r="M165" s="76"/>
      <c r="N165" s="76"/>
      <c r="O165" s="76"/>
      <c r="P165" s="76"/>
      <c r="Q165" s="77"/>
      <c r="R165" s="76"/>
      <c r="S165" s="78"/>
      <c r="T165" s="79"/>
      <c r="U165" s="95"/>
      <c r="V165" s="76"/>
      <c r="W165" s="76"/>
      <c r="X165" s="76"/>
      <c r="Y165" s="76"/>
      <c r="Z165" s="76"/>
      <c r="AA165" s="77"/>
      <c r="AB165" s="76"/>
      <c r="AC165" s="78"/>
      <c r="AD165" s="79"/>
      <c r="AE165" s="80"/>
      <c r="AF165" s="80"/>
      <c r="AG165" s="76"/>
      <c r="AH165" s="76"/>
      <c r="AI165" s="76"/>
      <c r="AJ165" s="76"/>
      <c r="AK165" s="77"/>
      <c r="AL165" s="76"/>
      <c r="AM165" s="78"/>
      <c r="AN165" s="79"/>
      <c r="AO165" s="81"/>
      <c r="AP165" s="62"/>
      <c r="AQ165" s="69"/>
      <c r="AR165" s="67"/>
      <c r="AS165" s="69"/>
      <c r="AT165" s="68"/>
    </row>
    <row r="166" spans="1:46" s="60" customFormat="1" ht="12.75" customHeight="1" outlineLevel="1" x14ac:dyDescent="0.3">
      <c r="A166" s="105"/>
      <c r="B166" s="98"/>
      <c r="C166" s="208" t="s">
        <v>252</v>
      </c>
      <c r="D166" s="209"/>
      <c r="E166" s="209"/>
      <c r="F166" s="209"/>
      <c r="G166" s="210"/>
      <c r="H166" s="93">
        <v>46</v>
      </c>
      <c r="I166" s="94" t="s">
        <v>245</v>
      </c>
      <c r="J166" s="93">
        <v>6</v>
      </c>
      <c r="K166" s="75"/>
      <c r="L166" s="76"/>
      <c r="M166" s="76"/>
      <c r="N166" s="76"/>
      <c r="O166" s="76"/>
      <c r="P166" s="76"/>
      <c r="Q166" s="77"/>
      <c r="R166" s="76"/>
      <c r="S166" s="78"/>
      <c r="T166" s="79"/>
      <c r="U166" s="95"/>
      <c r="V166" s="76"/>
      <c r="W166" s="76"/>
      <c r="X166" s="76"/>
      <c r="Y166" s="76"/>
      <c r="Z166" s="76"/>
      <c r="AA166" s="77"/>
      <c r="AB166" s="76"/>
      <c r="AC166" s="78"/>
      <c r="AD166" s="79"/>
      <c r="AE166" s="80"/>
      <c r="AF166" s="80"/>
      <c r="AG166" s="76"/>
      <c r="AH166" s="76"/>
      <c r="AI166" s="76"/>
      <c r="AJ166" s="76"/>
      <c r="AK166" s="77"/>
      <c r="AL166" s="76"/>
      <c r="AM166" s="78"/>
      <c r="AN166" s="79"/>
      <c r="AO166" s="81"/>
      <c r="AP166" s="62"/>
      <c r="AQ166" s="69"/>
      <c r="AR166" s="67"/>
      <c r="AS166" s="69"/>
      <c r="AT166" s="68"/>
    </row>
    <row r="167" spans="1:46" s="60" customFormat="1" ht="12.75" customHeight="1" outlineLevel="1" x14ac:dyDescent="0.3">
      <c r="A167" s="105"/>
      <c r="B167" s="98"/>
      <c r="C167" s="208" t="s">
        <v>253</v>
      </c>
      <c r="D167" s="209"/>
      <c r="E167" s="209"/>
      <c r="F167" s="209"/>
      <c r="G167" s="210"/>
      <c r="H167" s="93">
        <v>54</v>
      </c>
      <c r="I167" s="94" t="s">
        <v>254</v>
      </c>
      <c r="J167" s="93">
        <v>6</v>
      </c>
      <c r="K167" s="75"/>
      <c r="L167" s="76"/>
      <c r="M167" s="76"/>
      <c r="N167" s="76"/>
      <c r="O167" s="76"/>
      <c r="P167" s="76"/>
      <c r="Q167" s="77"/>
      <c r="R167" s="76"/>
      <c r="S167" s="78"/>
      <c r="T167" s="79"/>
      <c r="U167" s="95"/>
      <c r="V167" s="76"/>
      <c r="W167" s="76"/>
      <c r="X167" s="76"/>
      <c r="Y167" s="76"/>
      <c r="Z167" s="76"/>
      <c r="AA167" s="77"/>
      <c r="AB167" s="76"/>
      <c r="AC167" s="78"/>
      <c r="AD167" s="79"/>
      <c r="AE167" s="80"/>
      <c r="AF167" s="80"/>
      <c r="AG167" s="76"/>
      <c r="AH167" s="76"/>
      <c r="AI167" s="76"/>
      <c r="AJ167" s="76"/>
      <c r="AK167" s="77"/>
      <c r="AL167" s="76"/>
      <c r="AM167" s="78"/>
      <c r="AN167" s="79"/>
      <c r="AO167" s="81"/>
      <c r="AP167" s="62"/>
      <c r="AQ167" s="69"/>
      <c r="AR167" s="67"/>
      <c r="AS167" s="69"/>
      <c r="AT167" s="68"/>
    </row>
    <row r="168" spans="1:46" s="60" customFormat="1" ht="12.75" customHeight="1" outlineLevel="1" x14ac:dyDescent="0.3">
      <c r="A168" s="105"/>
      <c r="B168" s="98"/>
      <c r="C168" s="208" t="s">
        <v>255</v>
      </c>
      <c r="D168" s="209"/>
      <c r="E168" s="209"/>
      <c r="F168" s="209"/>
      <c r="G168" s="210"/>
      <c r="H168" s="93">
        <v>62</v>
      </c>
      <c r="I168" s="94" t="s">
        <v>256</v>
      </c>
      <c r="J168" s="93">
        <v>6</v>
      </c>
      <c r="K168" s="75"/>
      <c r="L168" s="76"/>
      <c r="M168" s="76"/>
      <c r="N168" s="76"/>
      <c r="O168" s="76"/>
      <c r="P168" s="76"/>
      <c r="Q168" s="77"/>
      <c r="R168" s="76"/>
      <c r="S168" s="78"/>
      <c r="T168" s="79"/>
      <c r="U168" s="95"/>
      <c r="V168" s="76"/>
      <c r="W168" s="76"/>
      <c r="X168" s="76"/>
      <c r="Y168" s="76"/>
      <c r="Z168" s="76"/>
      <c r="AA168" s="77"/>
      <c r="AB168" s="76"/>
      <c r="AC168" s="78"/>
      <c r="AD168" s="79"/>
      <c r="AE168" s="80"/>
      <c r="AF168" s="80"/>
      <c r="AG168" s="76"/>
      <c r="AH168" s="76"/>
      <c r="AI168" s="76"/>
      <c r="AJ168" s="76"/>
      <c r="AK168" s="77"/>
      <c r="AL168" s="76"/>
      <c r="AM168" s="78"/>
      <c r="AN168" s="79"/>
      <c r="AO168" s="81"/>
      <c r="AP168" s="62"/>
      <c r="AQ168" s="69"/>
      <c r="AR168" s="67"/>
      <c r="AS168" s="69"/>
      <c r="AT168" s="68"/>
    </row>
    <row r="169" spans="1:46" s="60" customFormat="1" ht="12.75" customHeight="1" outlineLevel="1" x14ac:dyDescent="0.3">
      <c r="A169" s="105"/>
      <c r="B169" s="98"/>
      <c r="C169" s="208" t="s">
        <v>257</v>
      </c>
      <c r="D169" s="209"/>
      <c r="E169" s="209"/>
      <c r="F169" s="209"/>
      <c r="G169" s="210"/>
      <c r="H169" s="93">
        <v>63</v>
      </c>
      <c r="I169" s="94" t="s">
        <v>258</v>
      </c>
      <c r="J169" s="93">
        <v>6</v>
      </c>
      <c r="K169" s="75"/>
      <c r="L169" s="76"/>
      <c r="M169" s="76"/>
      <c r="N169" s="76"/>
      <c r="O169" s="76"/>
      <c r="P169" s="76"/>
      <c r="Q169" s="77"/>
      <c r="R169" s="76"/>
      <c r="S169" s="78"/>
      <c r="T169" s="79"/>
      <c r="U169" s="95"/>
      <c r="V169" s="76"/>
      <c r="W169" s="76"/>
      <c r="X169" s="76"/>
      <c r="Y169" s="76"/>
      <c r="Z169" s="76"/>
      <c r="AA169" s="77"/>
      <c r="AB169" s="76"/>
      <c r="AC169" s="78"/>
      <c r="AD169" s="79"/>
      <c r="AE169" s="80"/>
      <c r="AF169" s="80"/>
      <c r="AG169" s="76"/>
      <c r="AH169" s="76"/>
      <c r="AI169" s="76"/>
      <c r="AJ169" s="76"/>
      <c r="AK169" s="77"/>
      <c r="AL169" s="76"/>
      <c r="AM169" s="78"/>
      <c r="AN169" s="79"/>
      <c r="AO169" s="81"/>
      <c r="AP169" s="62"/>
      <c r="AQ169" s="69"/>
      <c r="AR169" s="67"/>
      <c r="AS169" s="69"/>
      <c r="AT169" s="68"/>
    </row>
    <row r="170" spans="1:46" s="60" customFormat="1" ht="12.75" customHeight="1" outlineLevel="1" x14ac:dyDescent="0.3">
      <c r="A170" s="105"/>
      <c r="B170" s="98"/>
      <c r="C170" s="208" t="s">
        <v>255</v>
      </c>
      <c r="D170" s="209"/>
      <c r="E170" s="209"/>
      <c r="F170" s="209"/>
      <c r="G170" s="210"/>
      <c r="H170" s="93">
        <v>65</v>
      </c>
      <c r="I170" s="94" t="s">
        <v>259</v>
      </c>
      <c r="J170" s="93">
        <v>6</v>
      </c>
      <c r="K170" s="75"/>
      <c r="L170" s="76"/>
      <c r="M170" s="76"/>
      <c r="N170" s="76"/>
      <c r="O170" s="76"/>
      <c r="P170" s="76"/>
      <c r="Q170" s="77"/>
      <c r="R170" s="76"/>
      <c r="S170" s="78"/>
      <c r="T170" s="79"/>
      <c r="U170" s="95"/>
      <c r="V170" s="76"/>
      <c r="W170" s="76"/>
      <c r="X170" s="76"/>
      <c r="Y170" s="76"/>
      <c r="Z170" s="76"/>
      <c r="AA170" s="77"/>
      <c r="AB170" s="76"/>
      <c r="AC170" s="78"/>
      <c r="AD170" s="79"/>
      <c r="AE170" s="80"/>
      <c r="AF170" s="80"/>
      <c r="AG170" s="76"/>
      <c r="AH170" s="76"/>
      <c r="AI170" s="76"/>
      <c r="AJ170" s="76"/>
      <c r="AK170" s="77"/>
      <c r="AL170" s="76"/>
      <c r="AM170" s="78"/>
      <c r="AN170" s="79"/>
      <c r="AO170" s="81"/>
      <c r="AP170" s="62"/>
      <c r="AQ170" s="69"/>
      <c r="AR170" s="67"/>
      <c r="AS170" s="69"/>
      <c r="AT170" s="68"/>
    </row>
    <row r="171" spans="1:46" s="60" customFormat="1" ht="12.75" customHeight="1" outlineLevel="1" x14ac:dyDescent="0.3">
      <c r="A171" s="105"/>
      <c r="B171" s="98"/>
      <c r="C171" s="208" t="s">
        <v>260</v>
      </c>
      <c r="D171" s="209"/>
      <c r="E171" s="209"/>
      <c r="F171" s="209"/>
      <c r="G171" s="210"/>
      <c r="H171" s="93">
        <v>67</v>
      </c>
      <c r="I171" s="94" t="s">
        <v>261</v>
      </c>
      <c r="J171" s="93">
        <v>6</v>
      </c>
      <c r="K171" s="75"/>
      <c r="L171" s="76"/>
      <c r="M171" s="76"/>
      <c r="N171" s="76"/>
      <c r="O171" s="76"/>
      <c r="P171" s="76"/>
      <c r="Q171" s="77"/>
      <c r="R171" s="76"/>
      <c r="S171" s="78"/>
      <c r="T171" s="79"/>
      <c r="U171" s="95"/>
      <c r="V171" s="76"/>
      <c r="W171" s="76"/>
      <c r="X171" s="76"/>
      <c r="Y171" s="76"/>
      <c r="Z171" s="76"/>
      <c r="AA171" s="77"/>
      <c r="AB171" s="76"/>
      <c r="AC171" s="78"/>
      <c r="AD171" s="79"/>
      <c r="AE171" s="80"/>
      <c r="AF171" s="80"/>
      <c r="AG171" s="76"/>
      <c r="AH171" s="76"/>
      <c r="AI171" s="76"/>
      <c r="AJ171" s="76"/>
      <c r="AK171" s="77"/>
      <c r="AL171" s="76"/>
      <c r="AM171" s="78"/>
      <c r="AN171" s="79"/>
      <c r="AO171" s="81"/>
      <c r="AP171" s="62"/>
      <c r="AQ171" s="69"/>
      <c r="AR171" s="67"/>
      <c r="AS171" s="69"/>
      <c r="AT171" s="68"/>
    </row>
    <row r="172" spans="1:46" s="60" customFormat="1" ht="12.75" customHeight="1" outlineLevel="1" x14ac:dyDescent="0.3">
      <c r="A172" s="105"/>
      <c r="B172" s="98"/>
      <c r="C172" s="208" t="s">
        <v>257</v>
      </c>
      <c r="D172" s="209"/>
      <c r="E172" s="209"/>
      <c r="F172" s="209"/>
      <c r="G172" s="210"/>
      <c r="H172" s="93">
        <v>122</v>
      </c>
      <c r="I172" s="94" t="s">
        <v>262</v>
      </c>
      <c r="J172" s="93">
        <v>6</v>
      </c>
      <c r="K172" s="75">
        <f>+SUMIF('[1]PRIEDAS 4. AUDITUI'!$H$34:$H$191,'PRIEDAS 5. IVV IT (G)'!H172,'[1]PRIEDAS 4. AUDITUI'!$K$34:$K$191)</f>
        <v>332.72</v>
      </c>
      <c r="L172" s="76"/>
      <c r="M172" s="76"/>
      <c r="N172" s="76"/>
      <c r="O172" s="76">
        <f>+K172-L172-M172-N172</f>
        <v>332.72</v>
      </c>
      <c r="P172" s="76"/>
      <c r="Q172" s="77"/>
      <c r="R172" s="76">
        <f>+O172-P172-Q172</f>
        <v>332.72</v>
      </c>
      <c r="S172" s="78">
        <f>+SUMIF('[1]PRIEDAS 4. AUDITUI'!$H$34:$H$191,'PRIEDAS 5. IVV IT (G)'!H172,'[1]PRIEDAS 4. AUDITUI'!$S$34:$S$191)</f>
        <v>314.14999999999998</v>
      </c>
      <c r="T172" s="79">
        <f>+R172-S172</f>
        <v>18.57000000000005</v>
      </c>
      <c r="U172" s="80">
        <f>+K172</f>
        <v>332.72</v>
      </c>
      <c r="V172" s="76"/>
      <c r="W172" s="76"/>
      <c r="X172" s="76"/>
      <c r="Y172" s="76">
        <f>+U172-V172-W172-X172</f>
        <v>332.72</v>
      </c>
      <c r="Z172" s="76"/>
      <c r="AA172" s="77"/>
      <c r="AB172" s="76">
        <f>+Y172-Z172-AA172</f>
        <v>332.72</v>
      </c>
      <c r="AC172" s="78">
        <f>+SUMIF('[1]PRIEDAS 4. AUDITUI'!$H$34:$H$191,'PRIEDAS 5. IVV IT (G)'!H172,'[1]PRIEDAS 4. AUDITUI'!$AC$34:$AC$191)</f>
        <v>18.28</v>
      </c>
      <c r="AD172" s="79">
        <f>+AB172-AC172</f>
        <v>314.44000000000005</v>
      </c>
      <c r="AE172" s="80">
        <f>+K172</f>
        <v>332.72</v>
      </c>
      <c r="AF172" s="80">
        <f>+L172-V172</f>
        <v>0</v>
      </c>
      <c r="AG172" s="76"/>
      <c r="AH172" s="76"/>
      <c r="AI172" s="76">
        <f>+AE172-AF172-AG172-AH172</f>
        <v>332.72</v>
      </c>
      <c r="AJ172" s="76"/>
      <c r="AK172" s="77"/>
      <c r="AL172" s="76">
        <f>+AI172-AJ172-AK172</f>
        <v>332.72</v>
      </c>
      <c r="AM172" s="78">
        <f>+AC172+S172</f>
        <v>332.42999999999995</v>
      </c>
      <c r="AN172" s="79">
        <f>+AL172-AM172</f>
        <v>0.29000000000007731</v>
      </c>
      <c r="AO172" s="81"/>
      <c r="AP172" s="62"/>
      <c r="AQ172" s="69"/>
      <c r="AR172" s="67"/>
      <c r="AS172" s="69"/>
      <c r="AT172" s="68"/>
    </row>
    <row r="173" spans="1:46" s="60" customFormat="1" ht="12.75" customHeight="1" outlineLevel="1" x14ac:dyDescent="0.3">
      <c r="A173" s="105"/>
      <c r="B173" s="98"/>
      <c r="C173" s="208" t="s">
        <v>263</v>
      </c>
      <c r="D173" s="209"/>
      <c r="E173" s="209"/>
      <c r="F173" s="209"/>
      <c r="G173" s="210"/>
      <c r="H173" s="93">
        <v>123</v>
      </c>
      <c r="I173" s="94" t="s">
        <v>262</v>
      </c>
      <c r="J173" s="93">
        <v>6</v>
      </c>
      <c r="K173" s="75">
        <f>+SUMIF('[1]PRIEDAS 4. AUDITUI'!$H$34:$H$191,'PRIEDAS 5. IVV IT (G)'!H173,'[1]PRIEDAS 4. AUDITUI'!$K$34:$K$191)</f>
        <v>300.63</v>
      </c>
      <c r="L173" s="76"/>
      <c r="M173" s="76"/>
      <c r="N173" s="76"/>
      <c r="O173" s="76">
        <f>+K173-L173-M173-N173</f>
        <v>300.63</v>
      </c>
      <c r="P173" s="76"/>
      <c r="Q173" s="77"/>
      <c r="R173" s="76">
        <f>+O173-P173-Q173</f>
        <v>300.63</v>
      </c>
      <c r="S173" s="78">
        <f>+SUMIF('[1]PRIEDAS 4. AUDITUI'!$H$34:$H$191,'PRIEDAS 5. IVV IT (G)'!H173,'[1]PRIEDAS 4. AUDITUI'!$S$34:$S$191)</f>
        <v>283.63</v>
      </c>
      <c r="T173" s="79">
        <f>+R173-S173</f>
        <v>17</v>
      </c>
      <c r="U173" s="80">
        <f>+K173</f>
        <v>300.63</v>
      </c>
      <c r="V173" s="76"/>
      <c r="W173" s="76"/>
      <c r="X173" s="76"/>
      <c r="Y173" s="76">
        <f>+U173-V173-W173-X173</f>
        <v>300.63</v>
      </c>
      <c r="Z173" s="76"/>
      <c r="AA173" s="77"/>
      <c r="AB173" s="76">
        <f>+Y173-Z173-AA173</f>
        <v>300.63</v>
      </c>
      <c r="AC173" s="78">
        <f>+SUMIF('[1]PRIEDAS 4. AUDITUI'!$H$34:$H$191,'PRIEDAS 5. IVV IT (G)'!H173,'[1]PRIEDAS 4. AUDITUI'!$AC$34:$AC$191)</f>
        <v>16.71</v>
      </c>
      <c r="AD173" s="79">
        <f>+AB173-AC173</f>
        <v>283.92</v>
      </c>
      <c r="AE173" s="80">
        <f>+K173</f>
        <v>300.63</v>
      </c>
      <c r="AF173" s="80">
        <f>+L173-V173</f>
        <v>0</v>
      </c>
      <c r="AG173" s="76"/>
      <c r="AH173" s="76"/>
      <c r="AI173" s="76">
        <f>+AE173-AF173-AG173-AH173</f>
        <v>300.63</v>
      </c>
      <c r="AJ173" s="76"/>
      <c r="AK173" s="77"/>
      <c r="AL173" s="76">
        <f>+AI173-AJ173-AK173</f>
        <v>300.63</v>
      </c>
      <c r="AM173" s="78">
        <f>+AC173+S173</f>
        <v>300.33999999999997</v>
      </c>
      <c r="AN173" s="79">
        <f>+AL173-AM173</f>
        <v>0.29000000000002046</v>
      </c>
      <c r="AO173" s="81"/>
      <c r="AP173" s="62"/>
      <c r="AQ173" s="69"/>
      <c r="AR173" s="67"/>
      <c r="AS173" s="69"/>
      <c r="AT173" s="68"/>
    </row>
    <row r="174" spans="1:46" s="60" customFormat="1" ht="12.75" customHeight="1" outlineLevel="1" x14ac:dyDescent="0.3">
      <c r="A174" s="105"/>
      <c r="B174" s="98"/>
      <c r="C174" s="208" t="s">
        <v>264</v>
      </c>
      <c r="D174" s="209"/>
      <c r="E174" s="209"/>
      <c r="F174" s="209"/>
      <c r="G174" s="210"/>
      <c r="H174" s="93">
        <v>124</v>
      </c>
      <c r="I174" s="94" t="s">
        <v>265</v>
      </c>
      <c r="J174" s="93">
        <v>6</v>
      </c>
      <c r="K174" s="75"/>
      <c r="L174" s="76"/>
      <c r="M174" s="76"/>
      <c r="N174" s="76"/>
      <c r="O174" s="76"/>
      <c r="P174" s="76"/>
      <c r="Q174" s="77"/>
      <c r="R174" s="76"/>
      <c r="S174" s="78"/>
      <c r="T174" s="79"/>
      <c r="U174" s="95"/>
      <c r="V174" s="76"/>
      <c r="W174" s="76"/>
      <c r="X174" s="76"/>
      <c r="Y174" s="76"/>
      <c r="Z174" s="76"/>
      <c r="AA174" s="77"/>
      <c r="AB174" s="76"/>
      <c r="AC174" s="78"/>
      <c r="AD174" s="79"/>
      <c r="AE174" s="80"/>
      <c r="AF174" s="80"/>
      <c r="AG174" s="76"/>
      <c r="AH174" s="76"/>
      <c r="AI174" s="76"/>
      <c r="AJ174" s="76"/>
      <c r="AK174" s="77"/>
      <c r="AL174" s="76"/>
      <c r="AM174" s="78"/>
      <c r="AN174" s="79"/>
      <c r="AO174" s="81"/>
      <c r="AP174" s="62"/>
      <c r="AQ174" s="69"/>
      <c r="AR174" s="67"/>
      <c r="AS174" s="69"/>
      <c r="AT174" s="68"/>
    </row>
    <row r="175" spans="1:46" s="60" customFormat="1" ht="12.75" customHeight="1" outlineLevel="1" x14ac:dyDescent="0.3">
      <c r="A175" s="105"/>
      <c r="B175" s="98"/>
      <c r="C175" s="208" t="s">
        <v>266</v>
      </c>
      <c r="D175" s="209"/>
      <c r="E175" s="209"/>
      <c r="F175" s="209"/>
      <c r="G175" s="210"/>
      <c r="H175" s="93">
        <v>146</v>
      </c>
      <c r="I175" s="94">
        <v>42158</v>
      </c>
      <c r="J175" s="93">
        <v>6</v>
      </c>
      <c r="K175" s="75"/>
      <c r="L175" s="76"/>
      <c r="M175" s="76"/>
      <c r="N175" s="76"/>
      <c r="O175" s="76"/>
      <c r="P175" s="76"/>
      <c r="Q175" s="77"/>
      <c r="R175" s="76"/>
      <c r="S175" s="78"/>
      <c r="T175" s="79"/>
      <c r="U175" s="95"/>
      <c r="V175" s="76"/>
      <c r="W175" s="76"/>
      <c r="X175" s="76"/>
      <c r="Y175" s="76"/>
      <c r="Z175" s="76"/>
      <c r="AA175" s="77"/>
      <c r="AB175" s="76"/>
      <c r="AC175" s="78"/>
      <c r="AD175" s="79"/>
      <c r="AE175" s="80"/>
      <c r="AF175" s="80"/>
      <c r="AG175" s="76"/>
      <c r="AH175" s="76"/>
      <c r="AI175" s="76"/>
      <c r="AJ175" s="76"/>
      <c r="AK175" s="77"/>
      <c r="AL175" s="76"/>
      <c r="AM175" s="78"/>
      <c r="AN175" s="79"/>
      <c r="AO175" s="81"/>
      <c r="AP175" s="62"/>
      <c r="AQ175" s="69"/>
      <c r="AR175" s="67"/>
      <c r="AS175" s="69"/>
      <c r="AT175" s="68"/>
    </row>
    <row r="176" spans="1:46" s="60" customFormat="1" ht="12.75" customHeight="1" outlineLevel="1" x14ac:dyDescent="0.3">
      <c r="A176" s="105"/>
      <c r="B176" s="98"/>
      <c r="C176" s="208" t="s">
        <v>266</v>
      </c>
      <c r="D176" s="209"/>
      <c r="E176" s="209"/>
      <c r="F176" s="209"/>
      <c r="G176" s="210"/>
      <c r="H176" s="93">
        <v>147</v>
      </c>
      <c r="I176" s="94">
        <v>42158</v>
      </c>
      <c r="J176" s="93">
        <v>6</v>
      </c>
      <c r="K176" s="75"/>
      <c r="L176" s="76"/>
      <c r="M176" s="76"/>
      <c r="N176" s="76"/>
      <c r="O176" s="76"/>
      <c r="P176" s="76"/>
      <c r="Q176" s="77"/>
      <c r="R176" s="76"/>
      <c r="S176" s="78"/>
      <c r="T176" s="79"/>
      <c r="U176" s="95"/>
      <c r="V176" s="76"/>
      <c r="W176" s="76"/>
      <c r="X176" s="76"/>
      <c r="Y176" s="76"/>
      <c r="Z176" s="76"/>
      <c r="AA176" s="77"/>
      <c r="AB176" s="76"/>
      <c r="AC176" s="78"/>
      <c r="AD176" s="79"/>
      <c r="AE176" s="80"/>
      <c r="AF176" s="80"/>
      <c r="AG176" s="76"/>
      <c r="AH176" s="76"/>
      <c r="AI176" s="76"/>
      <c r="AJ176" s="76"/>
      <c r="AK176" s="77"/>
      <c r="AL176" s="76"/>
      <c r="AM176" s="78"/>
      <c r="AN176" s="79"/>
      <c r="AO176" s="81"/>
      <c r="AP176" s="62"/>
      <c r="AQ176" s="69"/>
      <c r="AR176" s="67"/>
      <c r="AS176" s="69"/>
      <c r="AT176" s="68"/>
    </row>
    <row r="177" spans="1:46" s="60" customFormat="1" ht="12.75" customHeight="1" outlineLevel="1" x14ac:dyDescent="0.3">
      <c r="A177" s="105"/>
      <c r="B177" s="98"/>
      <c r="C177" s="208" t="s">
        <v>266</v>
      </c>
      <c r="D177" s="209"/>
      <c r="E177" s="209"/>
      <c r="F177" s="209"/>
      <c r="G177" s="210"/>
      <c r="H177" s="93">
        <v>148</v>
      </c>
      <c r="I177" s="94">
        <v>42158</v>
      </c>
      <c r="J177" s="93">
        <v>6</v>
      </c>
      <c r="K177" s="75"/>
      <c r="L177" s="76"/>
      <c r="M177" s="76"/>
      <c r="N177" s="76"/>
      <c r="O177" s="76"/>
      <c r="P177" s="76"/>
      <c r="Q177" s="77"/>
      <c r="R177" s="76"/>
      <c r="S177" s="78"/>
      <c r="T177" s="79"/>
      <c r="U177" s="95"/>
      <c r="V177" s="76"/>
      <c r="W177" s="76"/>
      <c r="X177" s="76"/>
      <c r="Y177" s="76"/>
      <c r="Z177" s="76"/>
      <c r="AA177" s="77"/>
      <c r="AB177" s="76"/>
      <c r="AC177" s="78"/>
      <c r="AD177" s="79"/>
      <c r="AE177" s="80"/>
      <c r="AF177" s="80"/>
      <c r="AG177" s="76"/>
      <c r="AH177" s="76"/>
      <c r="AI177" s="76"/>
      <c r="AJ177" s="76"/>
      <c r="AK177" s="77"/>
      <c r="AL177" s="76"/>
      <c r="AM177" s="78"/>
      <c r="AN177" s="79"/>
      <c r="AO177" s="81"/>
      <c r="AP177" s="62"/>
      <c r="AQ177" s="69"/>
      <c r="AR177" s="67"/>
      <c r="AS177" s="69"/>
      <c r="AT177" s="68"/>
    </row>
    <row r="178" spans="1:46" s="60" customFormat="1" ht="12.75" customHeight="1" outlineLevel="1" x14ac:dyDescent="0.3">
      <c r="A178" s="105"/>
      <c r="B178" s="98"/>
      <c r="C178" s="208" t="s">
        <v>257</v>
      </c>
      <c r="D178" s="209"/>
      <c r="E178" s="209"/>
      <c r="F178" s="209"/>
      <c r="G178" s="210"/>
      <c r="H178" s="93">
        <v>149</v>
      </c>
      <c r="I178" s="94">
        <v>42178</v>
      </c>
      <c r="J178" s="93">
        <v>6</v>
      </c>
      <c r="K178" s="75"/>
      <c r="L178" s="76"/>
      <c r="M178" s="76"/>
      <c r="N178" s="76"/>
      <c r="O178" s="76"/>
      <c r="P178" s="76"/>
      <c r="Q178" s="77"/>
      <c r="R178" s="76"/>
      <c r="S178" s="78"/>
      <c r="T178" s="79"/>
      <c r="U178" s="95"/>
      <c r="V178" s="76"/>
      <c r="W178" s="76"/>
      <c r="X178" s="76"/>
      <c r="Y178" s="76"/>
      <c r="Z178" s="76"/>
      <c r="AA178" s="77"/>
      <c r="AB178" s="76"/>
      <c r="AC178" s="78"/>
      <c r="AD178" s="79"/>
      <c r="AE178" s="80"/>
      <c r="AF178" s="80"/>
      <c r="AG178" s="76"/>
      <c r="AH178" s="76"/>
      <c r="AI178" s="76"/>
      <c r="AJ178" s="76"/>
      <c r="AK178" s="77"/>
      <c r="AL178" s="76"/>
      <c r="AM178" s="78"/>
      <c r="AN178" s="79"/>
      <c r="AO178" s="81"/>
      <c r="AP178" s="62"/>
      <c r="AQ178" s="69"/>
      <c r="AR178" s="67"/>
      <c r="AS178" s="69"/>
      <c r="AT178" s="68"/>
    </row>
    <row r="179" spans="1:46" s="60" customFormat="1" ht="12.75" customHeight="1" outlineLevel="1" x14ac:dyDescent="0.3">
      <c r="A179" s="105"/>
      <c r="B179" s="98"/>
      <c r="C179" s="208" t="s">
        <v>257</v>
      </c>
      <c r="D179" s="209"/>
      <c r="E179" s="209"/>
      <c r="F179" s="209"/>
      <c r="G179" s="210"/>
      <c r="H179" s="93">
        <v>150</v>
      </c>
      <c r="I179" s="94">
        <v>42178</v>
      </c>
      <c r="J179" s="93">
        <v>6</v>
      </c>
      <c r="K179" s="75"/>
      <c r="L179" s="76"/>
      <c r="M179" s="76"/>
      <c r="N179" s="76"/>
      <c r="O179" s="76"/>
      <c r="P179" s="76"/>
      <c r="Q179" s="77"/>
      <c r="R179" s="76"/>
      <c r="S179" s="78"/>
      <c r="T179" s="79"/>
      <c r="U179" s="95"/>
      <c r="V179" s="76"/>
      <c r="W179" s="76"/>
      <c r="X179" s="76"/>
      <c r="Y179" s="76"/>
      <c r="Z179" s="76"/>
      <c r="AA179" s="77"/>
      <c r="AB179" s="76"/>
      <c r="AC179" s="78"/>
      <c r="AD179" s="79"/>
      <c r="AE179" s="80"/>
      <c r="AF179" s="80"/>
      <c r="AG179" s="76"/>
      <c r="AH179" s="76"/>
      <c r="AI179" s="76"/>
      <c r="AJ179" s="76"/>
      <c r="AK179" s="77"/>
      <c r="AL179" s="76"/>
      <c r="AM179" s="78"/>
      <c r="AN179" s="79"/>
      <c r="AO179" s="81"/>
      <c r="AP179" s="62"/>
      <c r="AQ179" s="69"/>
      <c r="AR179" s="67"/>
      <c r="AS179" s="69"/>
      <c r="AT179" s="68"/>
    </row>
    <row r="180" spans="1:46" s="60" customFormat="1" ht="12.75" customHeight="1" outlineLevel="1" x14ac:dyDescent="0.3">
      <c r="A180" s="105"/>
      <c r="B180" s="98"/>
      <c r="C180" s="208" t="s">
        <v>267</v>
      </c>
      <c r="D180" s="209"/>
      <c r="E180" s="209"/>
      <c r="F180" s="209"/>
      <c r="G180" s="210"/>
      <c r="H180" s="93">
        <v>155</v>
      </c>
      <c r="I180" s="94">
        <v>42192</v>
      </c>
      <c r="J180" s="93">
        <v>15</v>
      </c>
      <c r="K180" s="75"/>
      <c r="L180" s="76"/>
      <c r="M180" s="76"/>
      <c r="N180" s="76"/>
      <c r="O180" s="76"/>
      <c r="P180" s="76"/>
      <c r="Q180" s="77"/>
      <c r="R180" s="76"/>
      <c r="S180" s="78"/>
      <c r="T180" s="79"/>
      <c r="U180" s="95"/>
      <c r="V180" s="76"/>
      <c r="W180" s="76"/>
      <c r="X180" s="76"/>
      <c r="Y180" s="76"/>
      <c r="Z180" s="76"/>
      <c r="AA180" s="77"/>
      <c r="AB180" s="76"/>
      <c r="AC180" s="78"/>
      <c r="AD180" s="79"/>
      <c r="AE180" s="80"/>
      <c r="AF180" s="80"/>
      <c r="AG180" s="76"/>
      <c r="AH180" s="76"/>
      <c r="AI180" s="76"/>
      <c r="AJ180" s="76"/>
      <c r="AK180" s="77"/>
      <c r="AL180" s="76"/>
      <c r="AM180" s="78"/>
      <c r="AN180" s="79"/>
      <c r="AO180" s="81"/>
      <c r="AP180" s="62"/>
      <c r="AQ180" s="69"/>
      <c r="AR180" s="67"/>
      <c r="AS180" s="69"/>
      <c r="AT180" s="68"/>
    </row>
    <row r="181" spans="1:46" s="60" customFormat="1" ht="12.75" customHeight="1" outlineLevel="1" x14ac:dyDescent="0.3">
      <c r="A181" s="105"/>
      <c r="B181" s="98"/>
      <c r="C181" s="208" t="s">
        <v>268</v>
      </c>
      <c r="D181" s="209"/>
      <c r="E181" s="209"/>
      <c r="F181" s="209"/>
      <c r="G181" s="210"/>
      <c r="H181" s="93">
        <v>156</v>
      </c>
      <c r="I181" s="94">
        <v>42192</v>
      </c>
      <c r="J181" s="93">
        <v>15</v>
      </c>
      <c r="K181" s="75"/>
      <c r="L181" s="76"/>
      <c r="M181" s="76"/>
      <c r="N181" s="76"/>
      <c r="O181" s="76"/>
      <c r="P181" s="76"/>
      <c r="Q181" s="77"/>
      <c r="R181" s="76"/>
      <c r="S181" s="78"/>
      <c r="T181" s="79"/>
      <c r="U181" s="95"/>
      <c r="V181" s="76"/>
      <c r="W181" s="76"/>
      <c r="X181" s="76"/>
      <c r="Y181" s="76"/>
      <c r="Z181" s="76"/>
      <c r="AA181" s="77"/>
      <c r="AB181" s="76"/>
      <c r="AC181" s="78"/>
      <c r="AD181" s="79"/>
      <c r="AE181" s="80"/>
      <c r="AF181" s="80"/>
      <c r="AG181" s="76"/>
      <c r="AH181" s="76"/>
      <c r="AI181" s="76"/>
      <c r="AJ181" s="76"/>
      <c r="AK181" s="77"/>
      <c r="AL181" s="76"/>
      <c r="AM181" s="78"/>
      <c r="AN181" s="79"/>
      <c r="AO181" s="81"/>
      <c r="AP181" s="62"/>
      <c r="AQ181" s="69"/>
      <c r="AR181" s="67"/>
      <c r="AS181" s="69"/>
      <c r="AT181" s="68"/>
    </row>
    <row r="182" spans="1:46" s="60" customFormat="1" ht="13.5" customHeight="1" outlineLevel="1" x14ac:dyDescent="0.3">
      <c r="A182" s="105"/>
      <c r="B182" s="269"/>
      <c r="C182" s="208" t="s">
        <v>269</v>
      </c>
      <c r="D182" s="209"/>
      <c r="E182" s="209"/>
      <c r="F182" s="209"/>
      <c r="G182" s="210"/>
      <c r="H182" s="93">
        <v>157</v>
      </c>
      <c r="I182" s="94">
        <v>42192</v>
      </c>
      <c r="J182" s="93">
        <v>15</v>
      </c>
      <c r="K182" s="75"/>
      <c r="L182" s="76"/>
      <c r="M182" s="76"/>
      <c r="N182" s="76"/>
      <c r="O182" s="76"/>
      <c r="P182" s="76"/>
      <c r="Q182" s="77"/>
      <c r="R182" s="76"/>
      <c r="S182" s="78"/>
      <c r="T182" s="79"/>
      <c r="U182" s="95"/>
      <c r="V182" s="76"/>
      <c r="W182" s="76"/>
      <c r="X182" s="76"/>
      <c r="Y182" s="76"/>
      <c r="Z182" s="76"/>
      <c r="AA182" s="77"/>
      <c r="AB182" s="76"/>
      <c r="AC182" s="78"/>
      <c r="AD182" s="79"/>
      <c r="AE182" s="80"/>
      <c r="AF182" s="80"/>
      <c r="AG182" s="76"/>
      <c r="AH182" s="76"/>
      <c r="AI182" s="76"/>
      <c r="AJ182" s="76"/>
      <c r="AK182" s="77"/>
      <c r="AL182" s="76"/>
      <c r="AM182" s="78"/>
      <c r="AN182" s="79"/>
      <c r="AO182" s="81"/>
      <c r="AP182" s="62"/>
      <c r="AQ182" s="119"/>
      <c r="AR182" s="120"/>
      <c r="AS182" s="119"/>
      <c r="AT182" s="121"/>
    </row>
    <row r="183" spans="1:46" s="60" customFormat="1" ht="13.5" customHeight="1" outlineLevel="1" x14ac:dyDescent="0.3">
      <c r="A183" s="105"/>
      <c r="B183" s="269"/>
      <c r="C183" s="208" t="s">
        <v>270</v>
      </c>
      <c r="D183" s="209"/>
      <c r="E183" s="209"/>
      <c r="F183" s="209"/>
      <c r="G183" s="210"/>
      <c r="H183" s="93">
        <v>160</v>
      </c>
      <c r="I183" s="94">
        <v>43153</v>
      </c>
      <c r="J183" s="93">
        <v>3</v>
      </c>
      <c r="K183" s="122"/>
      <c r="L183" s="76"/>
      <c r="M183" s="76"/>
      <c r="N183" s="76"/>
      <c r="O183" s="76"/>
      <c r="P183" s="76"/>
      <c r="Q183" s="77"/>
      <c r="R183" s="76"/>
      <c r="S183" s="78"/>
      <c r="T183" s="79"/>
      <c r="U183" s="95"/>
      <c r="V183" s="76"/>
      <c r="W183" s="76"/>
      <c r="X183" s="76"/>
      <c r="Y183" s="76"/>
      <c r="Z183" s="76"/>
      <c r="AA183" s="77"/>
      <c r="AB183" s="76"/>
      <c r="AC183" s="78"/>
      <c r="AD183" s="79"/>
      <c r="AE183" s="80"/>
      <c r="AF183" s="80"/>
      <c r="AG183" s="76"/>
      <c r="AH183" s="76"/>
      <c r="AI183" s="76"/>
      <c r="AJ183" s="76"/>
      <c r="AK183" s="77"/>
      <c r="AL183" s="76"/>
      <c r="AM183" s="78"/>
      <c r="AN183" s="79"/>
      <c r="AO183" s="81"/>
      <c r="AP183" s="62"/>
      <c r="AQ183" s="123"/>
      <c r="AR183" s="124"/>
      <c r="AS183" s="123"/>
      <c r="AT183" s="125"/>
    </row>
    <row r="184" spans="1:46" s="60" customFormat="1" ht="13.5" customHeight="1" outlineLevel="1" x14ac:dyDescent="0.3">
      <c r="A184" s="105"/>
      <c r="B184" s="269"/>
      <c r="C184" s="208" t="s">
        <v>270</v>
      </c>
      <c r="D184" s="209"/>
      <c r="E184" s="209"/>
      <c r="F184" s="209"/>
      <c r="G184" s="210"/>
      <c r="H184" s="93">
        <v>161</v>
      </c>
      <c r="I184" s="94">
        <v>43158</v>
      </c>
      <c r="J184" s="93">
        <v>3</v>
      </c>
      <c r="K184" s="122"/>
      <c r="L184" s="76"/>
      <c r="M184" s="76"/>
      <c r="N184" s="76"/>
      <c r="O184" s="76"/>
      <c r="P184" s="76"/>
      <c r="Q184" s="77"/>
      <c r="R184" s="76"/>
      <c r="S184" s="78"/>
      <c r="T184" s="79"/>
      <c r="U184" s="95"/>
      <c r="V184" s="76"/>
      <c r="W184" s="76"/>
      <c r="X184" s="76"/>
      <c r="Y184" s="76"/>
      <c r="Z184" s="76"/>
      <c r="AA184" s="77"/>
      <c r="AB184" s="76"/>
      <c r="AC184" s="78"/>
      <c r="AD184" s="79"/>
      <c r="AE184" s="80"/>
      <c r="AF184" s="80"/>
      <c r="AG184" s="76"/>
      <c r="AH184" s="76"/>
      <c r="AI184" s="76"/>
      <c r="AJ184" s="76"/>
      <c r="AK184" s="77"/>
      <c r="AL184" s="76"/>
      <c r="AM184" s="78"/>
      <c r="AN184" s="79"/>
      <c r="AO184" s="81"/>
      <c r="AP184" s="62"/>
      <c r="AQ184" s="123"/>
      <c r="AR184" s="124"/>
      <c r="AS184" s="123"/>
      <c r="AT184" s="125"/>
    </row>
    <row r="185" spans="1:46" s="60" customFormat="1" ht="13.5" customHeight="1" outlineLevel="1" x14ac:dyDescent="0.3">
      <c r="A185" s="105"/>
      <c r="B185" s="269"/>
      <c r="C185" s="208" t="s">
        <v>271</v>
      </c>
      <c r="D185" s="209"/>
      <c r="E185" s="209"/>
      <c r="F185" s="209"/>
      <c r="G185" s="210"/>
      <c r="H185" s="93">
        <v>162</v>
      </c>
      <c r="I185" s="94">
        <v>43182</v>
      </c>
      <c r="J185" s="93">
        <v>5</v>
      </c>
      <c r="K185" s="122"/>
      <c r="L185" s="76"/>
      <c r="M185" s="76"/>
      <c r="N185" s="76"/>
      <c r="O185" s="76"/>
      <c r="P185" s="76"/>
      <c r="Q185" s="77"/>
      <c r="R185" s="76"/>
      <c r="S185" s="78"/>
      <c r="T185" s="79"/>
      <c r="U185" s="95"/>
      <c r="V185" s="76"/>
      <c r="W185" s="76"/>
      <c r="X185" s="76"/>
      <c r="Y185" s="76"/>
      <c r="Z185" s="76"/>
      <c r="AA185" s="77"/>
      <c r="AB185" s="76"/>
      <c r="AC185" s="78"/>
      <c r="AD185" s="79"/>
      <c r="AE185" s="80"/>
      <c r="AF185" s="80"/>
      <c r="AG185" s="76"/>
      <c r="AH185" s="76"/>
      <c r="AI185" s="76"/>
      <c r="AJ185" s="76"/>
      <c r="AK185" s="77"/>
      <c r="AL185" s="76"/>
      <c r="AM185" s="78"/>
      <c r="AN185" s="79"/>
      <c r="AO185" s="81"/>
      <c r="AP185" s="62"/>
      <c r="AQ185" s="123"/>
      <c r="AR185" s="124"/>
      <c r="AS185" s="123"/>
      <c r="AT185" s="125"/>
    </row>
    <row r="186" spans="1:46" s="60" customFormat="1" ht="13.5" customHeight="1" outlineLevel="1" x14ac:dyDescent="0.3">
      <c r="A186" s="105"/>
      <c r="B186" s="269"/>
      <c r="C186" s="270"/>
      <c r="D186" s="271"/>
      <c r="E186" s="271"/>
      <c r="F186" s="271"/>
      <c r="G186" s="272" t="s">
        <v>272</v>
      </c>
      <c r="H186" s="93">
        <v>164</v>
      </c>
      <c r="I186" s="94" t="s">
        <v>273</v>
      </c>
      <c r="J186" s="93">
        <v>3</v>
      </c>
      <c r="K186" s="122"/>
      <c r="L186" s="76"/>
      <c r="M186" s="76"/>
      <c r="N186" s="76"/>
      <c r="O186" s="76"/>
      <c r="P186" s="76"/>
      <c r="Q186" s="77"/>
      <c r="R186" s="76"/>
      <c r="S186" s="78"/>
      <c r="T186" s="79"/>
      <c r="U186" s="95"/>
      <c r="V186" s="76"/>
      <c r="W186" s="76"/>
      <c r="X186" s="76"/>
      <c r="Y186" s="76"/>
      <c r="Z186" s="76"/>
      <c r="AA186" s="77"/>
      <c r="AB186" s="76"/>
      <c r="AC186" s="78"/>
      <c r="AD186" s="79"/>
      <c r="AE186" s="80"/>
      <c r="AF186" s="80"/>
      <c r="AG186" s="76"/>
      <c r="AH186" s="76"/>
      <c r="AI186" s="76"/>
      <c r="AJ186" s="76"/>
      <c r="AK186" s="77"/>
      <c r="AL186" s="76"/>
      <c r="AM186" s="78"/>
      <c r="AN186" s="79"/>
      <c r="AO186" s="81"/>
      <c r="AP186" s="62"/>
      <c r="AQ186" s="123"/>
      <c r="AR186" s="124"/>
      <c r="AS186" s="123"/>
      <c r="AT186" s="125"/>
    </row>
    <row r="187" spans="1:46" s="60" customFormat="1" ht="13.5" customHeight="1" outlineLevel="1" thickBot="1" x14ac:dyDescent="0.35">
      <c r="A187" s="105"/>
      <c r="B187" s="269"/>
      <c r="C187" s="273" t="s">
        <v>274</v>
      </c>
      <c r="D187" s="274"/>
      <c r="E187" s="274"/>
      <c r="F187" s="274"/>
      <c r="G187" s="275"/>
      <c r="H187" s="276">
        <v>145</v>
      </c>
      <c r="I187" s="277">
        <v>42144</v>
      </c>
      <c r="J187" s="276">
        <v>7</v>
      </c>
      <c r="K187" s="75"/>
      <c r="L187" s="76"/>
      <c r="M187" s="76"/>
      <c r="N187" s="76"/>
      <c r="O187" s="76"/>
      <c r="P187" s="76"/>
      <c r="Q187" s="77"/>
      <c r="R187" s="76"/>
      <c r="S187" s="78"/>
      <c r="T187" s="79"/>
      <c r="U187" s="95"/>
      <c r="V187" s="76"/>
      <c r="W187" s="76"/>
      <c r="X187" s="76"/>
      <c r="Y187" s="76"/>
      <c r="Z187" s="76"/>
      <c r="AA187" s="77"/>
      <c r="AB187" s="76"/>
      <c r="AC187" s="78"/>
      <c r="AD187" s="79"/>
      <c r="AE187" s="80"/>
      <c r="AF187" s="80"/>
      <c r="AG187" s="76"/>
      <c r="AH187" s="76"/>
      <c r="AI187" s="76"/>
      <c r="AJ187" s="76"/>
      <c r="AK187" s="77"/>
      <c r="AL187" s="76"/>
      <c r="AM187" s="78"/>
      <c r="AN187" s="79"/>
      <c r="AO187" s="81"/>
      <c r="AP187" s="62"/>
      <c r="AQ187" s="123"/>
      <c r="AR187" s="124"/>
      <c r="AS187" s="123"/>
      <c r="AT187" s="125"/>
    </row>
    <row r="188" spans="1:46" s="60" customFormat="1" ht="13.5" customHeight="1" thickBot="1" x14ac:dyDescent="0.35">
      <c r="A188" s="105"/>
      <c r="B188" s="278" t="s">
        <v>275</v>
      </c>
      <c r="C188" s="279" t="s">
        <v>276</v>
      </c>
      <c r="D188" s="280"/>
      <c r="E188" s="280"/>
      <c r="F188" s="280"/>
      <c r="G188" s="281"/>
      <c r="H188" s="243"/>
      <c r="I188" s="243"/>
      <c r="J188" s="243"/>
      <c r="K188" s="244"/>
      <c r="L188" s="282"/>
      <c r="M188" s="282"/>
      <c r="N188" s="282"/>
      <c r="O188" s="282"/>
      <c r="P188" s="282"/>
      <c r="Q188" s="283"/>
      <c r="R188" s="282"/>
      <c r="S188" s="284"/>
      <c r="T188" s="285"/>
      <c r="U188" s="244"/>
      <c r="V188" s="282"/>
      <c r="W188" s="282"/>
      <c r="X188" s="282"/>
      <c r="Y188" s="282"/>
      <c r="Z188" s="282"/>
      <c r="AA188" s="283"/>
      <c r="AB188" s="282"/>
      <c r="AC188" s="284"/>
      <c r="AD188" s="285"/>
      <c r="AE188" s="244"/>
      <c r="AF188" s="282"/>
      <c r="AG188" s="282"/>
      <c r="AH188" s="282"/>
      <c r="AI188" s="282"/>
      <c r="AJ188" s="282"/>
      <c r="AK188" s="283"/>
      <c r="AL188" s="282"/>
      <c r="AM188" s="284"/>
      <c r="AN188" s="285"/>
      <c r="AO188" s="61"/>
      <c r="AP188" s="62"/>
      <c r="AQ188" s="126"/>
      <c r="AR188" s="127"/>
      <c r="AS188" s="126"/>
      <c r="AT188" s="128"/>
    </row>
    <row r="189" spans="1:46" s="60" customFormat="1" ht="12.75" customHeight="1" outlineLevel="1" x14ac:dyDescent="0.3">
      <c r="A189" s="105"/>
      <c r="B189" s="224"/>
      <c r="C189" s="286"/>
      <c r="D189" s="287"/>
      <c r="E189" s="287"/>
      <c r="F189" s="287"/>
      <c r="G189" s="288"/>
      <c r="H189" s="228"/>
      <c r="I189" s="228"/>
      <c r="J189" s="228"/>
      <c r="K189" s="229"/>
      <c r="L189" s="230"/>
      <c r="M189" s="230"/>
      <c r="N189" s="230"/>
      <c r="O189" s="230"/>
      <c r="P189" s="230"/>
      <c r="Q189" s="231"/>
      <c r="R189" s="230"/>
      <c r="S189" s="232"/>
      <c r="T189" s="233"/>
      <c r="U189" s="229"/>
      <c r="V189" s="230"/>
      <c r="W189" s="230"/>
      <c r="X189" s="230"/>
      <c r="Y189" s="230"/>
      <c r="Z189" s="230"/>
      <c r="AA189" s="231"/>
      <c r="AB189" s="230"/>
      <c r="AC189" s="232"/>
      <c r="AD189" s="233"/>
      <c r="AE189" s="229"/>
      <c r="AF189" s="230"/>
      <c r="AG189" s="230"/>
      <c r="AH189" s="230"/>
      <c r="AI189" s="230"/>
      <c r="AJ189" s="230"/>
      <c r="AK189" s="231"/>
      <c r="AL189" s="230"/>
      <c r="AM189" s="232"/>
      <c r="AN189" s="233"/>
      <c r="AO189" s="61"/>
      <c r="AP189" s="62"/>
      <c r="AQ189" s="129"/>
      <c r="AR189" s="64"/>
      <c r="AS189" s="129"/>
      <c r="AT189" s="65"/>
    </row>
    <row r="190" spans="1:46" s="60" customFormat="1" ht="13.5" customHeight="1" outlineLevel="1" thickBot="1" x14ac:dyDescent="0.35">
      <c r="A190" s="105"/>
      <c r="B190" s="289"/>
      <c r="C190" s="290"/>
      <c r="D190" s="291"/>
      <c r="E190" s="291"/>
      <c r="F190" s="291"/>
      <c r="G190" s="292"/>
      <c r="H190" s="293"/>
      <c r="I190" s="293"/>
      <c r="J190" s="293"/>
      <c r="K190" s="294"/>
      <c r="L190" s="295"/>
      <c r="M190" s="295"/>
      <c r="N190" s="295"/>
      <c r="O190" s="295"/>
      <c r="P190" s="295"/>
      <c r="Q190" s="296"/>
      <c r="R190" s="295"/>
      <c r="S190" s="297"/>
      <c r="T190" s="298"/>
      <c r="U190" s="294"/>
      <c r="V190" s="295"/>
      <c r="W190" s="295"/>
      <c r="X190" s="295"/>
      <c r="Y190" s="295"/>
      <c r="Z190" s="295"/>
      <c r="AA190" s="296"/>
      <c r="AB190" s="295"/>
      <c r="AC190" s="297"/>
      <c r="AD190" s="298"/>
      <c r="AE190" s="294"/>
      <c r="AF190" s="295"/>
      <c r="AG190" s="295"/>
      <c r="AH190" s="295"/>
      <c r="AI190" s="295"/>
      <c r="AJ190" s="295"/>
      <c r="AK190" s="296"/>
      <c r="AL190" s="295"/>
      <c r="AM190" s="297"/>
      <c r="AN190" s="298"/>
      <c r="AO190" s="61"/>
      <c r="AP190" s="62"/>
      <c r="AQ190" s="130"/>
      <c r="AR190" s="131"/>
      <c r="AS190" s="130"/>
      <c r="AT190" s="132"/>
    </row>
    <row r="191" spans="1:46" s="60" customFormat="1" ht="13.5" customHeight="1" thickBot="1" x14ac:dyDescent="0.35">
      <c r="A191" s="105"/>
      <c r="B191" s="299" t="s">
        <v>277</v>
      </c>
      <c r="C191" s="279" t="s">
        <v>278</v>
      </c>
      <c r="D191" s="280"/>
      <c r="E191" s="280"/>
      <c r="F191" s="280"/>
      <c r="G191" s="281"/>
      <c r="H191" s="243"/>
      <c r="I191" s="243"/>
      <c r="J191" s="243"/>
      <c r="K191" s="244"/>
      <c r="L191" s="282"/>
      <c r="M191" s="282"/>
      <c r="N191" s="282"/>
      <c r="O191" s="282"/>
      <c r="P191" s="282"/>
      <c r="Q191" s="283"/>
      <c r="R191" s="282"/>
      <c r="S191" s="284"/>
      <c r="T191" s="285"/>
      <c r="U191" s="244"/>
      <c r="V191" s="282"/>
      <c r="W191" s="282"/>
      <c r="X191" s="282"/>
      <c r="Y191" s="282"/>
      <c r="Z191" s="282"/>
      <c r="AA191" s="283"/>
      <c r="AB191" s="282"/>
      <c r="AC191" s="284"/>
      <c r="AD191" s="285"/>
      <c r="AE191" s="244"/>
      <c r="AF191" s="282"/>
      <c r="AG191" s="282"/>
      <c r="AH191" s="282"/>
      <c r="AI191" s="282"/>
      <c r="AJ191" s="282"/>
      <c r="AK191" s="283"/>
      <c r="AL191" s="282"/>
      <c r="AM191" s="284"/>
      <c r="AN191" s="285"/>
      <c r="AO191" s="61"/>
      <c r="AP191" s="62"/>
      <c r="AQ191" s="123"/>
      <c r="AR191" s="124"/>
      <c r="AS191" s="123"/>
      <c r="AT191" s="125"/>
    </row>
    <row r="192" spans="1:46" s="60" customFormat="1" ht="12.75" customHeight="1" outlineLevel="1" x14ac:dyDescent="0.3">
      <c r="A192" s="105"/>
      <c r="B192" s="224"/>
      <c r="C192" s="286"/>
      <c r="D192" s="287"/>
      <c r="E192" s="287"/>
      <c r="F192" s="287"/>
      <c r="G192" s="288"/>
      <c r="H192" s="228"/>
      <c r="I192" s="228"/>
      <c r="J192" s="228"/>
      <c r="K192" s="229"/>
      <c r="L192" s="230"/>
      <c r="M192" s="230"/>
      <c r="N192" s="230"/>
      <c r="O192" s="230"/>
      <c r="P192" s="230"/>
      <c r="Q192" s="231"/>
      <c r="R192" s="230"/>
      <c r="S192" s="232"/>
      <c r="T192" s="233"/>
      <c r="U192" s="229"/>
      <c r="V192" s="230"/>
      <c r="W192" s="230"/>
      <c r="X192" s="230"/>
      <c r="Y192" s="230"/>
      <c r="Z192" s="230"/>
      <c r="AA192" s="231"/>
      <c r="AB192" s="230"/>
      <c r="AC192" s="232"/>
      <c r="AD192" s="233"/>
      <c r="AE192" s="229"/>
      <c r="AF192" s="230"/>
      <c r="AG192" s="230"/>
      <c r="AH192" s="230"/>
      <c r="AI192" s="230"/>
      <c r="AJ192" s="230"/>
      <c r="AK192" s="231"/>
      <c r="AL192" s="230"/>
      <c r="AM192" s="232"/>
      <c r="AN192" s="233"/>
      <c r="AO192" s="61"/>
      <c r="AP192" s="62"/>
      <c r="AQ192" s="87"/>
      <c r="AR192" s="88"/>
      <c r="AS192" s="87"/>
      <c r="AT192" s="89"/>
    </row>
    <row r="193" spans="1:46" s="60" customFormat="1" ht="13.5" customHeight="1" outlineLevel="1" thickBot="1" x14ac:dyDescent="0.35">
      <c r="A193" s="105"/>
      <c r="B193" s="300"/>
      <c r="C193" s="301"/>
      <c r="D193" s="301"/>
      <c r="E193" s="301"/>
      <c r="F193" s="301"/>
      <c r="G193" s="301"/>
      <c r="H193" s="293"/>
      <c r="I193" s="293"/>
      <c r="J193" s="293"/>
      <c r="K193" s="294"/>
      <c r="L193" s="295"/>
      <c r="M193" s="295"/>
      <c r="N193" s="295"/>
      <c r="O193" s="295"/>
      <c r="P193" s="295"/>
      <c r="Q193" s="296"/>
      <c r="R193" s="295"/>
      <c r="S193" s="297"/>
      <c r="T193" s="298"/>
      <c r="U193" s="294"/>
      <c r="V193" s="295"/>
      <c r="W193" s="295"/>
      <c r="X193" s="295"/>
      <c r="Y193" s="295"/>
      <c r="Z193" s="295"/>
      <c r="AA193" s="296"/>
      <c r="AB193" s="295"/>
      <c r="AC193" s="297"/>
      <c r="AD193" s="298"/>
      <c r="AE193" s="294"/>
      <c r="AF193" s="295"/>
      <c r="AG193" s="295"/>
      <c r="AH193" s="295"/>
      <c r="AI193" s="295"/>
      <c r="AJ193" s="295"/>
      <c r="AK193" s="296"/>
      <c r="AL193" s="295"/>
      <c r="AM193" s="297"/>
      <c r="AN193" s="298"/>
      <c r="AO193" s="61"/>
      <c r="AP193" s="62"/>
      <c r="AQ193" s="133"/>
      <c r="AR193" s="131"/>
      <c r="AS193" s="133"/>
      <c r="AT193" s="132"/>
    </row>
    <row r="194" spans="1:46" s="139" customFormat="1" thickBot="1" x14ac:dyDescent="0.35">
      <c r="A194" s="302"/>
      <c r="B194" s="299"/>
      <c r="C194" s="303" t="s">
        <v>279</v>
      </c>
      <c r="D194" s="304"/>
      <c r="E194" s="304"/>
      <c r="F194" s="304"/>
      <c r="G194" s="305"/>
      <c r="H194" s="306"/>
      <c r="I194" s="306"/>
      <c r="J194" s="306"/>
      <c r="K194" s="307">
        <f>+SUM(K29,K41)</f>
        <v>1630900.9800000002</v>
      </c>
      <c r="L194" s="307">
        <f t="shared" ref="L194:AM194" si="35">+SUM(L29,L41)</f>
        <v>0</v>
      </c>
      <c r="M194" s="307">
        <f t="shared" si="35"/>
        <v>0</v>
      </c>
      <c r="N194" s="307">
        <f t="shared" si="35"/>
        <v>0</v>
      </c>
      <c r="O194" s="307">
        <f>+SUM(O29,O41)</f>
        <v>1630900.9800000002</v>
      </c>
      <c r="P194" s="307">
        <f t="shared" si="35"/>
        <v>0</v>
      </c>
      <c r="Q194" s="307">
        <f t="shared" si="35"/>
        <v>0</v>
      </c>
      <c r="R194" s="307">
        <f>+SUM(R29,R41)</f>
        <v>1630900.9800000002</v>
      </c>
      <c r="S194" s="307">
        <f t="shared" si="35"/>
        <v>548532.26</v>
      </c>
      <c r="T194" s="307">
        <f>+SUM(T29,T41)</f>
        <v>1082368.7200000002</v>
      </c>
      <c r="U194" s="307">
        <f t="shared" si="35"/>
        <v>1630900.9800000002</v>
      </c>
      <c r="V194" s="307">
        <f>+SUM(V29,V41)</f>
        <v>0</v>
      </c>
      <c r="W194" s="307">
        <f t="shared" si="35"/>
        <v>0</v>
      </c>
      <c r="X194" s="307">
        <f t="shared" si="35"/>
        <v>0</v>
      </c>
      <c r="Y194" s="307">
        <f>+SUM(Y29,Y41)</f>
        <v>1630900.9800000002</v>
      </c>
      <c r="Z194" s="307">
        <f t="shared" si="35"/>
        <v>0</v>
      </c>
      <c r="AA194" s="307">
        <f t="shared" si="35"/>
        <v>0</v>
      </c>
      <c r="AB194" s="307">
        <f t="shared" si="35"/>
        <v>1630900.9800000002</v>
      </c>
      <c r="AC194" s="307">
        <f t="shared" si="35"/>
        <v>92927.340000000026</v>
      </c>
      <c r="AD194" s="307">
        <f t="shared" si="35"/>
        <v>1537973.64</v>
      </c>
      <c r="AE194" s="307">
        <f>+SUM(AE29,AE41)</f>
        <v>1630900.9800000002</v>
      </c>
      <c r="AF194" s="307">
        <f t="shared" si="35"/>
        <v>0</v>
      </c>
      <c r="AG194" s="307">
        <f t="shared" si="35"/>
        <v>0</v>
      </c>
      <c r="AH194" s="307">
        <f t="shared" si="35"/>
        <v>0</v>
      </c>
      <c r="AI194" s="307">
        <f>+SUM(AI29,AI41)</f>
        <v>1630900.9800000002</v>
      </c>
      <c r="AJ194" s="307">
        <f t="shared" si="35"/>
        <v>0</v>
      </c>
      <c r="AK194" s="307">
        <f t="shared" si="35"/>
        <v>0</v>
      </c>
      <c r="AL194" s="307">
        <f t="shared" si="35"/>
        <v>1630900.9800000002</v>
      </c>
      <c r="AM194" s="307">
        <f t="shared" si="35"/>
        <v>641459.60000000009</v>
      </c>
      <c r="AN194" s="307">
        <f>+SUM(AN29,AN41)</f>
        <v>989441.38</v>
      </c>
      <c r="AO194" s="134"/>
      <c r="AP194" s="135"/>
      <c r="AQ194" s="136"/>
      <c r="AR194" s="137"/>
      <c r="AS194" s="136"/>
      <c r="AT194" s="138"/>
    </row>
    <row r="195" spans="1:46" s="140" customFormat="1" x14ac:dyDescent="0.3">
      <c r="A195" s="308"/>
      <c r="B195" s="308"/>
      <c r="C195" s="309"/>
      <c r="D195" s="309"/>
      <c r="E195" s="309"/>
      <c r="F195" s="309"/>
      <c r="G195" s="309"/>
      <c r="H195" s="310"/>
      <c r="I195" s="310"/>
      <c r="J195" s="310"/>
      <c r="K195" s="311"/>
      <c r="L195" s="308"/>
      <c r="M195" s="308"/>
      <c r="N195" s="308"/>
      <c r="O195" s="308"/>
      <c r="P195" s="308"/>
      <c r="Q195" s="308"/>
      <c r="R195" s="308"/>
      <c r="S195" s="308"/>
      <c r="T195" s="312"/>
      <c r="U195" s="308"/>
      <c r="V195" s="308"/>
      <c r="W195" s="308"/>
      <c r="X195" s="308"/>
      <c r="Y195" s="308"/>
      <c r="Z195" s="308"/>
      <c r="AA195" s="308"/>
      <c r="AB195" s="308"/>
      <c r="AC195" s="308"/>
      <c r="AD195" s="308"/>
      <c r="AE195" s="308"/>
      <c r="AF195" s="308"/>
      <c r="AG195" s="308"/>
      <c r="AH195" s="308"/>
      <c r="AI195" s="308"/>
      <c r="AJ195" s="308"/>
      <c r="AK195" s="308"/>
      <c r="AL195" s="308"/>
      <c r="AM195" s="308"/>
      <c r="AN195" s="308"/>
    </row>
    <row r="196" spans="1:46" s="140" customFormat="1" x14ac:dyDescent="0.3">
      <c r="A196" s="308"/>
      <c r="B196" s="313" t="s">
        <v>280</v>
      </c>
      <c r="C196" s="308"/>
      <c r="D196" s="308"/>
      <c r="E196" s="308"/>
      <c r="F196" s="308"/>
      <c r="G196" s="308"/>
      <c r="H196" s="310"/>
      <c r="I196" s="310"/>
      <c r="J196" s="310"/>
      <c r="K196" s="314"/>
      <c r="L196" s="308"/>
      <c r="M196" s="308"/>
      <c r="N196" s="308"/>
      <c r="O196" s="308"/>
      <c r="P196" s="308"/>
      <c r="Q196" s="308"/>
      <c r="R196" s="308"/>
      <c r="S196" s="308"/>
      <c r="T196" s="308"/>
      <c r="U196" s="314"/>
      <c r="V196" s="314"/>
      <c r="W196" s="308"/>
      <c r="X196" s="308"/>
      <c r="Y196" s="308"/>
      <c r="Z196" s="308"/>
      <c r="AA196" s="308"/>
      <c r="AB196" s="308"/>
      <c r="AC196" s="308"/>
      <c r="AD196" s="308"/>
      <c r="AE196" s="308"/>
      <c r="AF196" s="308"/>
      <c r="AG196" s="308"/>
      <c r="AH196" s="308"/>
      <c r="AI196" s="308"/>
      <c r="AJ196" s="308"/>
      <c r="AK196" s="308"/>
      <c r="AL196" s="308"/>
      <c r="AM196" s="308"/>
      <c r="AN196" s="308"/>
    </row>
    <row r="197" spans="1:46" s="140" customFormat="1" x14ac:dyDescent="0.3">
      <c r="A197" s="308"/>
      <c r="B197" s="313" t="s">
        <v>281</v>
      </c>
      <c r="C197" s="313"/>
      <c r="D197" s="313"/>
      <c r="E197" s="313"/>
      <c r="F197" s="313"/>
      <c r="G197" s="313"/>
      <c r="H197" s="315"/>
      <c r="I197" s="315"/>
      <c r="J197" s="315"/>
      <c r="K197" s="313"/>
      <c r="L197" s="313"/>
      <c r="M197" s="313"/>
      <c r="N197" s="313"/>
      <c r="O197" s="313"/>
      <c r="P197" s="308"/>
      <c r="Q197" s="308"/>
      <c r="R197" s="308"/>
      <c r="S197" s="308"/>
      <c r="T197" s="308"/>
      <c r="U197" s="313"/>
      <c r="V197" s="313"/>
      <c r="W197" s="313"/>
      <c r="X197" s="313"/>
      <c r="Y197" s="313"/>
      <c r="Z197" s="308"/>
      <c r="AA197" s="308"/>
      <c r="AB197" s="308"/>
      <c r="AC197" s="308"/>
      <c r="AD197" s="308"/>
      <c r="AE197" s="313"/>
      <c r="AF197" s="316"/>
      <c r="AG197" s="313"/>
      <c r="AH197" s="313"/>
      <c r="AI197" s="316"/>
      <c r="AJ197" s="308"/>
      <c r="AK197" s="308"/>
      <c r="AL197" s="308"/>
      <c r="AM197" s="308"/>
      <c r="AN197" s="308"/>
    </row>
    <row r="198" spans="1:46" s="140" customFormat="1" x14ac:dyDescent="0.3">
      <c r="A198" s="308"/>
      <c r="B198" s="313" t="s">
        <v>282</v>
      </c>
      <c r="C198" s="313"/>
      <c r="D198" s="313"/>
      <c r="E198" s="313"/>
      <c r="F198" s="313"/>
      <c r="G198" s="313"/>
      <c r="H198" s="315"/>
      <c r="I198" s="315"/>
      <c r="J198" s="315"/>
      <c r="K198" s="313"/>
      <c r="L198" s="313"/>
      <c r="M198" s="313"/>
      <c r="N198" s="313"/>
      <c r="O198" s="316"/>
      <c r="P198" s="308"/>
      <c r="Q198" s="308"/>
      <c r="R198" s="308"/>
      <c r="S198" s="308"/>
      <c r="T198" s="308"/>
      <c r="U198" s="313"/>
      <c r="V198" s="313"/>
      <c r="W198" s="313"/>
      <c r="X198" s="313"/>
      <c r="Y198" s="313"/>
      <c r="Z198" s="308"/>
      <c r="AA198" s="308"/>
      <c r="AB198" s="308"/>
      <c r="AC198" s="308"/>
      <c r="AD198" s="308"/>
      <c r="AE198" s="316"/>
      <c r="AF198" s="316"/>
      <c r="AG198" s="313"/>
      <c r="AH198" s="313"/>
      <c r="AI198" s="316"/>
      <c r="AJ198" s="308"/>
      <c r="AK198" s="308"/>
      <c r="AL198" s="308"/>
      <c r="AM198" s="308"/>
      <c r="AN198" s="308"/>
    </row>
    <row r="199" spans="1:46" s="140" customFormat="1" x14ac:dyDescent="0.3">
      <c r="A199" s="308"/>
      <c r="B199" s="317" t="s">
        <v>283</v>
      </c>
      <c r="C199" s="313"/>
      <c r="D199" s="313"/>
      <c r="E199" s="313"/>
      <c r="F199" s="313"/>
      <c r="G199" s="313"/>
      <c r="H199" s="315"/>
      <c r="I199" s="315"/>
      <c r="J199" s="315"/>
      <c r="K199" s="318"/>
      <c r="L199" s="313"/>
      <c r="M199" s="313"/>
      <c r="N199" s="313"/>
      <c r="O199" s="313"/>
      <c r="P199" s="308"/>
      <c r="Q199" s="308"/>
      <c r="R199" s="308"/>
      <c r="S199" s="308"/>
      <c r="T199" s="308"/>
      <c r="U199" s="318"/>
      <c r="V199" s="318"/>
      <c r="W199" s="313"/>
      <c r="X199" s="313"/>
      <c r="Y199" s="313"/>
      <c r="Z199" s="308"/>
      <c r="AA199" s="308"/>
      <c r="AB199" s="308"/>
      <c r="AC199" s="308"/>
      <c r="AD199" s="308"/>
      <c r="AE199" s="318"/>
      <c r="AF199" s="313"/>
      <c r="AG199" s="313"/>
      <c r="AH199" s="313"/>
      <c r="AI199" s="316"/>
      <c r="AJ199" s="308"/>
      <c r="AK199" s="308"/>
      <c r="AL199" s="308"/>
      <c r="AM199" s="308"/>
      <c r="AN199" s="308"/>
    </row>
    <row r="200" spans="1:46" s="140" customFormat="1" x14ac:dyDescent="0.3">
      <c r="A200" s="308"/>
      <c r="B200" s="313" t="s">
        <v>284</v>
      </c>
      <c r="C200" s="313"/>
      <c r="D200" s="313"/>
      <c r="E200" s="313"/>
      <c r="F200" s="313"/>
      <c r="G200" s="313"/>
      <c r="H200" s="315"/>
      <c r="I200" s="315"/>
      <c r="J200" s="315"/>
      <c r="K200" s="313"/>
      <c r="L200" s="313"/>
      <c r="M200" s="313"/>
      <c r="N200" s="313"/>
      <c r="O200" s="313"/>
      <c r="P200" s="308"/>
      <c r="Q200" s="308"/>
      <c r="R200" s="308"/>
      <c r="S200" s="308"/>
      <c r="T200" s="308"/>
      <c r="U200" s="313"/>
      <c r="V200" s="313"/>
      <c r="W200" s="313"/>
      <c r="X200" s="313"/>
      <c r="Y200" s="313"/>
      <c r="Z200" s="308"/>
      <c r="AA200" s="308"/>
      <c r="AB200" s="308"/>
      <c r="AC200" s="308"/>
      <c r="AD200" s="308"/>
      <c r="AE200" s="313"/>
      <c r="AF200" s="316"/>
      <c r="AG200" s="313"/>
      <c r="AH200" s="313"/>
      <c r="AI200" s="313"/>
      <c r="AJ200" s="308"/>
      <c r="AK200" s="308"/>
      <c r="AL200" s="308"/>
      <c r="AM200" s="308"/>
      <c r="AN200" s="308"/>
    </row>
    <row r="201" spans="1:46" s="140" customFormat="1" x14ac:dyDescent="0.3">
      <c r="A201" s="308"/>
      <c r="B201" s="313"/>
      <c r="C201" s="313"/>
      <c r="D201" s="313"/>
      <c r="E201" s="313"/>
      <c r="F201" s="313"/>
      <c r="G201" s="313"/>
      <c r="H201" s="315"/>
      <c r="I201" s="315"/>
      <c r="J201" s="315"/>
      <c r="K201" s="313"/>
      <c r="L201" s="313"/>
      <c r="M201" s="313"/>
      <c r="N201" s="313"/>
      <c r="O201" s="313"/>
      <c r="P201" s="308"/>
      <c r="Q201" s="308"/>
      <c r="R201" s="308"/>
      <c r="S201" s="308"/>
      <c r="T201" s="308"/>
      <c r="U201" s="313"/>
      <c r="V201" s="319"/>
      <c r="W201" s="313"/>
      <c r="X201" s="313"/>
      <c r="Y201" s="316"/>
      <c r="Z201" s="308"/>
      <c r="AA201" s="308"/>
      <c r="AB201" s="308"/>
      <c r="AC201" s="308"/>
      <c r="AD201" s="308"/>
      <c r="AE201" s="313"/>
      <c r="AF201" s="313"/>
      <c r="AG201" s="313"/>
      <c r="AH201" s="313"/>
      <c r="AI201" s="316"/>
      <c r="AJ201" s="308"/>
      <c r="AK201" s="308"/>
      <c r="AL201" s="312"/>
      <c r="AM201" s="308"/>
      <c r="AN201" s="308"/>
    </row>
    <row r="202" spans="1:46" s="140" customFormat="1" x14ac:dyDescent="0.3">
      <c r="A202" s="308"/>
      <c r="B202" s="313"/>
      <c r="C202" s="313"/>
      <c r="D202" s="320" t="s">
        <v>285</v>
      </c>
      <c r="E202" s="313"/>
      <c r="F202" s="313"/>
      <c r="G202" s="321" t="s">
        <v>286</v>
      </c>
      <c r="H202" s="315"/>
      <c r="I202" s="315"/>
      <c r="J202" s="322" t="s">
        <v>287</v>
      </c>
      <c r="K202" s="313"/>
      <c r="L202" s="313"/>
      <c r="M202" s="313"/>
      <c r="N202" s="313"/>
      <c r="O202" s="313"/>
      <c r="P202" s="308"/>
      <c r="Q202" s="308"/>
      <c r="R202" s="308"/>
      <c r="S202" s="308"/>
      <c r="T202" s="308"/>
      <c r="U202" s="316"/>
      <c r="V202" s="313"/>
      <c r="W202" s="313"/>
      <c r="X202" s="313"/>
      <c r="Y202" s="313"/>
      <c r="Z202" s="308"/>
      <c r="AA202" s="308"/>
      <c r="AB202" s="308"/>
      <c r="AC202" s="308"/>
      <c r="AD202" s="308"/>
      <c r="AE202" s="316"/>
      <c r="AF202" s="316"/>
      <c r="AG202" s="313"/>
      <c r="AH202" s="313"/>
      <c r="AI202" s="313"/>
      <c r="AJ202" s="308"/>
      <c r="AK202" s="308"/>
      <c r="AL202" s="308"/>
      <c r="AM202" s="308"/>
      <c r="AN202" s="308"/>
    </row>
    <row r="203" spans="1:46" s="140" customFormat="1" x14ac:dyDescent="0.3">
      <c r="A203" s="308"/>
      <c r="B203" s="313" t="s">
        <v>288</v>
      </c>
      <c r="C203" s="313"/>
      <c r="D203" s="313" t="s">
        <v>289</v>
      </c>
      <c r="E203" s="313"/>
      <c r="F203" s="313"/>
      <c r="G203" s="313" t="s">
        <v>290</v>
      </c>
      <c r="H203" s="315"/>
      <c r="I203" s="315"/>
      <c r="J203" s="315" t="s">
        <v>291</v>
      </c>
      <c r="K203" s="313"/>
      <c r="L203" s="313"/>
      <c r="M203" s="313"/>
      <c r="N203" s="313"/>
      <c r="O203" s="313"/>
      <c r="P203" s="308"/>
      <c r="Q203" s="308"/>
      <c r="R203" s="308"/>
      <c r="S203" s="308"/>
      <c r="T203" s="308"/>
      <c r="U203" s="316"/>
      <c r="V203" s="313"/>
      <c r="W203" s="313"/>
      <c r="X203" s="318"/>
      <c r="Y203" s="313"/>
      <c r="Z203" s="308"/>
      <c r="AA203" s="308"/>
      <c r="AB203" s="308"/>
      <c r="AC203" s="308"/>
      <c r="AD203" s="308"/>
      <c r="AE203" s="313"/>
      <c r="AF203" s="313"/>
      <c r="AG203" s="313"/>
      <c r="AH203" s="313"/>
      <c r="AI203" s="313"/>
      <c r="AJ203" s="308"/>
      <c r="AK203" s="308"/>
      <c r="AL203" s="308"/>
      <c r="AM203" s="308"/>
      <c r="AN203" s="308"/>
    </row>
    <row r="204" spans="1:46" s="140" customFormat="1" x14ac:dyDescent="0.3">
      <c r="A204" s="308"/>
      <c r="B204" s="313"/>
      <c r="C204" s="313"/>
      <c r="D204" s="313"/>
      <c r="E204" s="313"/>
      <c r="F204" s="313"/>
      <c r="G204" s="313"/>
      <c r="H204" s="315"/>
      <c r="I204" s="315"/>
      <c r="J204" s="315"/>
      <c r="K204" s="313"/>
      <c r="L204" s="313"/>
      <c r="M204" s="313"/>
      <c r="N204" s="313"/>
      <c r="O204" s="313"/>
      <c r="P204" s="308"/>
      <c r="Q204" s="308"/>
      <c r="R204" s="308"/>
      <c r="S204" s="308"/>
      <c r="T204" s="308"/>
      <c r="U204" s="313"/>
      <c r="V204" s="313"/>
      <c r="W204" s="313"/>
      <c r="X204" s="313"/>
      <c r="Y204" s="313"/>
      <c r="Z204" s="308"/>
      <c r="AA204" s="308"/>
      <c r="AB204" s="308"/>
      <c r="AC204" s="308"/>
      <c r="AD204" s="308"/>
      <c r="AE204" s="313"/>
      <c r="AF204" s="313"/>
      <c r="AG204" s="313"/>
      <c r="AH204" s="313"/>
      <c r="AI204" s="313"/>
      <c r="AJ204" s="308"/>
      <c r="AK204" s="308"/>
      <c r="AL204" s="308"/>
      <c r="AM204" s="308"/>
      <c r="AN204" s="308"/>
    </row>
    <row r="205" spans="1:46" s="140" customFormat="1" x14ac:dyDescent="0.3">
      <c r="A205" s="308"/>
      <c r="B205" s="308"/>
      <c r="C205" s="308"/>
      <c r="D205" s="308"/>
      <c r="E205" s="308"/>
      <c r="F205" s="308"/>
      <c r="G205" s="308"/>
      <c r="H205" s="310"/>
      <c r="I205" s="310"/>
      <c r="J205" s="310"/>
      <c r="K205" s="308"/>
      <c r="L205" s="308"/>
      <c r="M205" s="308"/>
      <c r="N205" s="308"/>
      <c r="O205" s="308"/>
      <c r="P205" s="308"/>
      <c r="Q205" s="308"/>
      <c r="R205" s="308"/>
      <c r="S205" s="308"/>
      <c r="T205" s="308"/>
      <c r="U205" s="308"/>
      <c r="V205" s="308"/>
      <c r="W205" s="308"/>
      <c r="X205" s="308"/>
      <c r="Y205" s="308"/>
      <c r="Z205" s="308"/>
      <c r="AA205" s="308"/>
      <c r="AB205" s="308"/>
      <c r="AC205" s="308"/>
      <c r="AD205" s="308"/>
      <c r="AE205" s="308"/>
      <c r="AF205" s="308"/>
      <c r="AG205" s="308"/>
      <c r="AH205" s="308"/>
      <c r="AI205" s="308"/>
      <c r="AJ205" s="308"/>
      <c r="AK205" s="308"/>
      <c r="AL205" s="308"/>
      <c r="AM205" s="308"/>
      <c r="AN205" s="308"/>
    </row>
    <row r="206" spans="1:46" s="140" customFormat="1" x14ac:dyDescent="0.3">
      <c r="H206" s="141"/>
      <c r="I206" s="141"/>
      <c r="J206" s="141"/>
      <c r="K206" s="142">
        <f>+SUM(K103,K102,K82:K85,K80,K76:K77,K52:K56)</f>
        <v>0</v>
      </c>
      <c r="L206" s="142">
        <f t="shared" ref="L206:AN206" si="36">+SUM(L103,L102,L82:L85,L80,L76:L77,L52:L56)</f>
        <v>0</v>
      </c>
      <c r="M206" s="142">
        <f t="shared" si="36"/>
        <v>0</v>
      </c>
      <c r="N206" s="142">
        <f t="shared" si="36"/>
        <v>0</v>
      </c>
      <c r="O206" s="142">
        <f t="shared" si="36"/>
        <v>0</v>
      </c>
      <c r="P206" s="142">
        <f t="shared" si="36"/>
        <v>0</v>
      </c>
      <c r="Q206" s="142">
        <f t="shared" si="36"/>
        <v>0</v>
      </c>
      <c r="R206" s="142">
        <f t="shared" si="36"/>
        <v>0</v>
      </c>
      <c r="S206" s="142">
        <f t="shared" si="36"/>
        <v>0</v>
      </c>
      <c r="T206" s="142">
        <f t="shared" si="36"/>
        <v>0</v>
      </c>
      <c r="U206" s="142">
        <f t="shared" si="36"/>
        <v>0</v>
      </c>
      <c r="V206" s="142">
        <f t="shared" si="36"/>
        <v>0</v>
      </c>
      <c r="W206" s="142">
        <f t="shared" si="36"/>
        <v>0</v>
      </c>
      <c r="X206" s="142">
        <f t="shared" si="36"/>
        <v>0</v>
      </c>
      <c r="Y206" s="142">
        <f t="shared" si="36"/>
        <v>0</v>
      </c>
      <c r="Z206" s="142">
        <f t="shared" si="36"/>
        <v>0</v>
      </c>
      <c r="AA206" s="142">
        <f t="shared" si="36"/>
        <v>0</v>
      </c>
      <c r="AB206" s="142">
        <f t="shared" si="36"/>
        <v>0</v>
      </c>
      <c r="AC206" s="142">
        <f t="shared" si="36"/>
        <v>0</v>
      </c>
      <c r="AD206" s="142">
        <f t="shared" si="36"/>
        <v>0</v>
      </c>
      <c r="AE206" s="142">
        <f t="shared" si="36"/>
        <v>0</v>
      </c>
      <c r="AF206" s="142">
        <f t="shared" si="36"/>
        <v>0</v>
      </c>
      <c r="AG206" s="142">
        <f t="shared" si="36"/>
        <v>0</v>
      </c>
      <c r="AH206" s="142">
        <f t="shared" si="36"/>
        <v>0</v>
      </c>
      <c r="AI206" s="142">
        <f t="shared" si="36"/>
        <v>0</v>
      </c>
      <c r="AJ206" s="142">
        <f t="shared" si="36"/>
        <v>0</v>
      </c>
      <c r="AK206" s="142">
        <f t="shared" si="36"/>
        <v>0</v>
      </c>
      <c r="AL206" s="142">
        <f t="shared" si="36"/>
        <v>0</v>
      </c>
      <c r="AM206" s="142">
        <f t="shared" si="36"/>
        <v>0</v>
      </c>
      <c r="AN206" s="142">
        <f t="shared" si="36"/>
        <v>0</v>
      </c>
      <c r="AO206" s="142"/>
    </row>
    <row r="207" spans="1:46" s="140" customFormat="1" x14ac:dyDescent="0.3">
      <c r="H207" s="141"/>
      <c r="I207" s="141"/>
      <c r="J207" s="141"/>
      <c r="K207" s="142">
        <f>+K71</f>
        <v>0</v>
      </c>
      <c r="L207" s="142">
        <f t="shared" ref="L207:AN207" si="37">+L71</f>
        <v>0</v>
      </c>
      <c r="M207" s="142">
        <f t="shared" si="37"/>
        <v>0</v>
      </c>
      <c r="N207" s="142">
        <f t="shared" si="37"/>
        <v>0</v>
      </c>
      <c r="O207" s="142">
        <f t="shared" si="37"/>
        <v>0</v>
      </c>
      <c r="P207" s="142">
        <f t="shared" si="37"/>
        <v>0</v>
      </c>
      <c r="Q207" s="142">
        <f t="shared" si="37"/>
        <v>0</v>
      </c>
      <c r="R207" s="142">
        <f t="shared" si="37"/>
        <v>0</v>
      </c>
      <c r="S207" s="142">
        <f t="shared" si="37"/>
        <v>0</v>
      </c>
      <c r="T207" s="142">
        <f t="shared" si="37"/>
        <v>0</v>
      </c>
      <c r="U207" s="142">
        <f t="shared" si="37"/>
        <v>0</v>
      </c>
      <c r="V207" s="142">
        <f t="shared" si="37"/>
        <v>0</v>
      </c>
      <c r="W207" s="142">
        <f t="shared" si="37"/>
        <v>0</v>
      </c>
      <c r="X207" s="142">
        <f t="shared" si="37"/>
        <v>0</v>
      </c>
      <c r="Y207" s="142">
        <f t="shared" si="37"/>
        <v>0</v>
      </c>
      <c r="Z207" s="142">
        <f t="shared" si="37"/>
        <v>0</v>
      </c>
      <c r="AA207" s="142">
        <f t="shared" si="37"/>
        <v>0</v>
      </c>
      <c r="AB207" s="142">
        <f t="shared" si="37"/>
        <v>0</v>
      </c>
      <c r="AC207" s="142">
        <f t="shared" si="37"/>
        <v>0</v>
      </c>
      <c r="AD207" s="142">
        <f t="shared" si="37"/>
        <v>0</v>
      </c>
      <c r="AE207" s="142">
        <f t="shared" si="37"/>
        <v>0</v>
      </c>
      <c r="AF207" s="142">
        <f t="shared" si="37"/>
        <v>0</v>
      </c>
      <c r="AG207" s="142">
        <f t="shared" si="37"/>
        <v>0</v>
      </c>
      <c r="AH207" s="142">
        <f t="shared" si="37"/>
        <v>0</v>
      </c>
      <c r="AI207" s="142">
        <f t="shared" si="37"/>
        <v>0</v>
      </c>
      <c r="AJ207" s="142">
        <f t="shared" si="37"/>
        <v>0</v>
      </c>
      <c r="AK207" s="142">
        <f t="shared" si="37"/>
        <v>0</v>
      </c>
      <c r="AL207" s="142">
        <f t="shared" si="37"/>
        <v>0</v>
      </c>
      <c r="AM207" s="142">
        <f t="shared" si="37"/>
        <v>0</v>
      </c>
      <c r="AN207" s="142">
        <f t="shared" si="37"/>
        <v>0</v>
      </c>
      <c r="AO207" s="142"/>
    </row>
    <row r="208" spans="1:46" s="140" customFormat="1" x14ac:dyDescent="0.3">
      <c r="H208" s="141"/>
      <c r="I208" s="141"/>
      <c r="J208" s="141"/>
    </row>
    <row r="209" spans="8:32" s="140" customFormat="1" x14ac:dyDescent="0.3">
      <c r="H209" s="141"/>
      <c r="I209" s="141"/>
      <c r="J209" s="141"/>
    </row>
    <row r="210" spans="8:32" s="140" customFormat="1" x14ac:dyDescent="0.3">
      <c r="H210" s="141"/>
      <c r="I210" s="141"/>
      <c r="J210" s="141"/>
    </row>
    <row r="211" spans="8:32" s="140" customFormat="1" x14ac:dyDescent="0.3">
      <c r="H211" s="141"/>
      <c r="I211" s="141"/>
      <c r="J211" s="141"/>
    </row>
    <row r="218" spans="8:32" x14ac:dyDescent="0.3">
      <c r="L218" s="144"/>
      <c r="V218" s="144"/>
      <c r="AF218" s="144"/>
    </row>
  </sheetData>
  <sheetProtection sheet="1" formatCells="0" formatColumns="0" formatRows="0" insertColumns="0" insertRows="0" insertHyperlinks="0" deleteColumns="0" deleteRows="0" sort="0" autoFilter="0" pivotTables="0"/>
  <mergeCells count="221">
    <mergeCell ref="C192:G192"/>
    <mergeCell ref="C193:G193"/>
    <mergeCell ref="C194:G194"/>
    <mergeCell ref="C185:G185"/>
    <mergeCell ref="C187:G187"/>
    <mergeCell ref="C188:G188"/>
    <mergeCell ref="C189:G189"/>
    <mergeCell ref="C190:G190"/>
    <mergeCell ref="C191:G191"/>
    <mergeCell ref="C179:G179"/>
    <mergeCell ref="C180:G180"/>
    <mergeCell ref="C181:G181"/>
    <mergeCell ref="C182:G182"/>
    <mergeCell ref="C183:G183"/>
    <mergeCell ref="C184:G184"/>
    <mergeCell ref="C173:G173"/>
    <mergeCell ref="C174:G174"/>
    <mergeCell ref="C175:G175"/>
    <mergeCell ref="C176:G176"/>
    <mergeCell ref="C177:G177"/>
    <mergeCell ref="C178:G178"/>
    <mergeCell ref="C167:G167"/>
    <mergeCell ref="C168:G168"/>
    <mergeCell ref="C169:G169"/>
    <mergeCell ref="C170:G170"/>
    <mergeCell ref="C171:G171"/>
    <mergeCell ref="C172:G172"/>
    <mergeCell ref="C161:G161"/>
    <mergeCell ref="C162:G162"/>
    <mergeCell ref="C163:G163"/>
    <mergeCell ref="C164:G164"/>
    <mergeCell ref="C165:G165"/>
    <mergeCell ref="C166:G166"/>
    <mergeCell ref="C155:G155"/>
    <mergeCell ref="C156:G156"/>
    <mergeCell ref="C157:G157"/>
    <mergeCell ref="C158:G158"/>
    <mergeCell ref="C159:G159"/>
    <mergeCell ref="C160:G160"/>
    <mergeCell ref="C149:G149"/>
    <mergeCell ref="C150:G150"/>
    <mergeCell ref="C151:G151"/>
    <mergeCell ref="C152:G152"/>
    <mergeCell ref="C153:G153"/>
    <mergeCell ref="C154:G154"/>
    <mergeCell ref="C143:G143"/>
    <mergeCell ref="C144:G144"/>
    <mergeCell ref="C145:G145"/>
    <mergeCell ref="C146:G146"/>
    <mergeCell ref="C147:G147"/>
    <mergeCell ref="C148:G148"/>
    <mergeCell ref="C137:G137"/>
    <mergeCell ref="C138:G138"/>
    <mergeCell ref="C139:G139"/>
    <mergeCell ref="C140:G140"/>
    <mergeCell ref="C141:G141"/>
    <mergeCell ref="C142:G142"/>
    <mergeCell ref="C131:G131"/>
    <mergeCell ref="C132:G132"/>
    <mergeCell ref="C133:G133"/>
    <mergeCell ref="C134:G134"/>
    <mergeCell ref="C135:G135"/>
    <mergeCell ref="C136:G136"/>
    <mergeCell ref="C125:G125"/>
    <mergeCell ref="C126:G126"/>
    <mergeCell ref="C127:G127"/>
    <mergeCell ref="C128:G128"/>
    <mergeCell ref="C129:G129"/>
    <mergeCell ref="C130:G130"/>
    <mergeCell ref="C119:G119"/>
    <mergeCell ref="C120:G120"/>
    <mergeCell ref="C121:G121"/>
    <mergeCell ref="C122:G122"/>
    <mergeCell ref="C123:G123"/>
    <mergeCell ref="C124:G124"/>
    <mergeCell ref="C113:G113"/>
    <mergeCell ref="C114:G114"/>
    <mergeCell ref="C115:G115"/>
    <mergeCell ref="C116:G116"/>
    <mergeCell ref="C117:G117"/>
    <mergeCell ref="C118:G118"/>
    <mergeCell ref="C107:G107"/>
    <mergeCell ref="C108:G108"/>
    <mergeCell ref="C109:G109"/>
    <mergeCell ref="C110:G110"/>
    <mergeCell ref="C111:G111"/>
    <mergeCell ref="C112:G112"/>
    <mergeCell ref="C101:G101"/>
    <mergeCell ref="C102:G102"/>
    <mergeCell ref="C103:G103"/>
    <mergeCell ref="C104:G104"/>
    <mergeCell ref="C105:G105"/>
    <mergeCell ref="C106:G106"/>
    <mergeCell ref="F95:G95"/>
    <mergeCell ref="F96:G96"/>
    <mergeCell ref="C97:G97"/>
    <mergeCell ref="C98:G98"/>
    <mergeCell ref="C99:G99"/>
    <mergeCell ref="C100:G100"/>
    <mergeCell ref="C89:G89"/>
    <mergeCell ref="C90:G90"/>
    <mergeCell ref="C91:G91"/>
    <mergeCell ref="C92:G92"/>
    <mergeCell ref="C93:G93"/>
    <mergeCell ref="C94:G94"/>
    <mergeCell ref="C83:G83"/>
    <mergeCell ref="C84:G84"/>
    <mergeCell ref="C85:G85"/>
    <mergeCell ref="C86:G86"/>
    <mergeCell ref="C87:G87"/>
    <mergeCell ref="C88:G88"/>
    <mergeCell ref="C77:G77"/>
    <mergeCell ref="C78:G78"/>
    <mergeCell ref="C79:G79"/>
    <mergeCell ref="C80:G80"/>
    <mergeCell ref="C81:G81"/>
    <mergeCell ref="C82:G82"/>
    <mergeCell ref="C71:G71"/>
    <mergeCell ref="C72:G72"/>
    <mergeCell ref="C73:G73"/>
    <mergeCell ref="C74:G74"/>
    <mergeCell ref="C75:G75"/>
    <mergeCell ref="C76:G76"/>
    <mergeCell ref="C65:G65"/>
    <mergeCell ref="C66:G66"/>
    <mergeCell ref="C67:G67"/>
    <mergeCell ref="C68:G68"/>
    <mergeCell ref="C69:G69"/>
    <mergeCell ref="C70:G70"/>
    <mergeCell ref="C59:G59"/>
    <mergeCell ref="C60:G60"/>
    <mergeCell ref="C61:G61"/>
    <mergeCell ref="C62:G62"/>
    <mergeCell ref="C63:G63"/>
    <mergeCell ref="C64:G64"/>
    <mergeCell ref="C53:G53"/>
    <mergeCell ref="C54:G54"/>
    <mergeCell ref="C55:G55"/>
    <mergeCell ref="C56:G56"/>
    <mergeCell ref="C57:G57"/>
    <mergeCell ref="C58:G58"/>
    <mergeCell ref="C47:G47"/>
    <mergeCell ref="C48:G48"/>
    <mergeCell ref="C49:G49"/>
    <mergeCell ref="C50:G50"/>
    <mergeCell ref="C51:G51"/>
    <mergeCell ref="C52:G52"/>
    <mergeCell ref="C41:G41"/>
    <mergeCell ref="C42:G42"/>
    <mergeCell ref="C43:G43"/>
    <mergeCell ref="C44:G44"/>
    <mergeCell ref="C45:G45"/>
    <mergeCell ref="C46:G46"/>
    <mergeCell ref="C29:G29"/>
    <mergeCell ref="C30:G30"/>
    <mergeCell ref="C31:G31"/>
    <mergeCell ref="C32:G32"/>
    <mergeCell ref="C33:G33"/>
    <mergeCell ref="C40:G40"/>
    <mergeCell ref="AS25:AS26"/>
    <mergeCell ref="C26:G27"/>
    <mergeCell ref="AQ27:AQ28"/>
    <mergeCell ref="AR27:AR28"/>
    <mergeCell ref="AS27:AS28"/>
    <mergeCell ref="C28:G28"/>
    <mergeCell ref="AF25:AI25"/>
    <mergeCell ref="AJ25:AJ26"/>
    <mergeCell ref="AK25:AK26"/>
    <mergeCell ref="AL25:AN25"/>
    <mergeCell ref="AQ25:AQ26"/>
    <mergeCell ref="AR25:AR26"/>
    <mergeCell ref="U25:U26"/>
    <mergeCell ref="V25:Y25"/>
    <mergeCell ref="Z25:Z26"/>
    <mergeCell ref="AA25:AA26"/>
    <mergeCell ref="AB25:AD25"/>
    <mergeCell ref="AE25:AE26"/>
    <mergeCell ref="B14:M14"/>
    <mergeCell ref="AQ14:AY14"/>
    <mergeCell ref="E17:G17"/>
    <mergeCell ref="B20:F20"/>
    <mergeCell ref="B21:F21"/>
    <mergeCell ref="B24:B27"/>
    <mergeCell ref="C24:G25"/>
    <mergeCell ref="H24:H27"/>
    <mergeCell ref="I24:I27"/>
    <mergeCell ref="J24:J26"/>
    <mergeCell ref="K24:T24"/>
    <mergeCell ref="U24:AD24"/>
    <mergeCell ref="AE24:AN24"/>
    <mergeCell ref="AQ24:AR24"/>
    <mergeCell ref="AT24:AT28"/>
    <mergeCell ref="K25:K26"/>
    <mergeCell ref="L25:O25"/>
    <mergeCell ref="P25:P26"/>
    <mergeCell ref="Q25:Q26"/>
    <mergeCell ref="R25:T25"/>
    <mergeCell ref="B11:D11"/>
    <mergeCell ref="E11:F11"/>
    <mergeCell ref="G11:I11"/>
    <mergeCell ref="B12:D12"/>
    <mergeCell ref="E12:F12"/>
    <mergeCell ref="G12:I12"/>
    <mergeCell ref="B9:D9"/>
    <mergeCell ref="E9:F9"/>
    <mergeCell ref="G9:I9"/>
    <mergeCell ref="B10:D10"/>
    <mergeCell ref="E10:F10"/>
    <mergeCell ref="G10:I10"/>
    <mergeCell ref="B7:D7"/>
    <mergeCell ref="E7:F7"/>
    <mergeCell ref="G7:I7"/>
    <mergeCell ref="B8:D8"/>
    <mergeCell ref="E8:F8"/>
    <mergeCell ref="G8:I8"/>
    <mergeCell ref="B5:D5"/>
    <mergeCell ref="E5:F5"/>
    <mergeCell ref="G5:I5"/>
    <mergeCell ref="B6:D6"/>
    <mergeCell ref="E6:F6"/>
    <mergeCell ref="G6:I6"/>
  </mergeCells>
  <printOptions horizontalCentered="1"/>
  <pageMargins left="0.31496062992125984" right="0.31496062992125984" top="0.94488188976377963" bottom="0.74803149606299213" header="0.31496062992125984" footer="0.31496062992125984"/>
  <pageSetup scale="3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PRIEDAS 5. IVV IT (G)</vt:lpstr>
      <vt:lpstr>'PRIEDAS 5. IVV IT (G)'!Print_Area</vt:lpstr>
      <vt:lpstr>'PRIEDAS 5. IVV IT (G)'!Print_Titles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MACAITYTE</dc:creator>
  <cp:lastModifiedBy>MACAITYTE</cp:lastModifiedBy>
  <dcterms:created xsi:type="dcterms:W3CDTF">2020-09-16T10:36:01Z</dcterms:created>
  <dcterms:modified xsi:type="dcterms:W3CDTF">2020-11-06T14:30:12Z</dcterms:modified>
</cp:coreProperties>
</file>