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CAITYTE\Desktop\SPAUSDINTI\ENG\VKEKK\2020 ENG\"/>
    </mc:Choice>
  </mc:AlternateContent>
  <xr:revisionPtr revIDLastSave="0" documentId="13_ncr:1_{9D204090-66E2-4C60-9704-9A683B0C35D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IEDAS 2. IT ataskaita_su isig" sheetId="1" r:id="rId1"/>
  </sheets>
  <externalReferences>
    <externalReference r:id="rId2"/>
    <externalReference r:id="rId3"/>
  </externalReferences>
  <definedNames>
    <definedName name="_xlnm._FilterDatabase" localSheetId="0" hidden="1">'PRIEDAS 2. IT ataskaita_su isig'!$A$23:$AV$23</definedName>
    <definedName name="_xlnm.Print_Area" localSheetId="0">'PRIEDAS 2. IT ataskaita_su isig'!$B$2:$AU$187</definedName>
    <definedName name="_xlnm.Print_Titles" localSheetId="0">'PRIEDAS 2. IT ataskaita_su isig'!$24:$28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78" i="1" l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AU178" i="1"/>
  <c r="AW178" i="1"/>
  <c r="AX178" i="1"/>
  <c r="AY178" i="1"/>
  <c r="AZ178" i="1"/>
  <c r="BA178" i="1"/>
  <c r="AW144" i="1"/>
  <c r="AW143" i="1" s="1"/>
  <c r="AW145" i="1"/>
  <c r="AW138" i="1"/>
  <c r="AW136" i="1" s="1"/>
  <c r="AW132" i="1"/>
  <c r="AW109" i="1" s="1"/>
  <c r="AW107" i="1"/>
  <c r="AW104" i="1" s="1"/>
  <c r="AW49" i="1"/>
  <c r="AW102" i="1" l="1"/>
  <c r="E17" i="1"/>
  <c r="J24" i="1"/>
  <c r="K24" i="1"/>
  <c r="P34" i="1"/>
  <c r="P35" i="1"/>
  <c r="P36" i="1"/>
  <c r="P37" i="1"/>
  <c r="P38" i="1"/>
  <c r="P39" i="1"/>
  <c r="P40" i="1"/>
  <c r="P41" i="1"/>
  <c r="P50" i="1"/>
  <c r="P49" i="1" s="1"/>
  <c r="P54" i="1"/>
  <c r="P53" i="1" s="1"/>
  <c r="P56" i="1"/>
  <c r="P57" i="1"/>
  <c r="P58" i="1"/>
  <c r="P59" i="1"/>
  <c r="P60" i="1"/>
  <c r="P61" i="1"/>
  <c r="P62" i="1"/>
  <c r="P63" i="1"/>
  <c r="P64" i="1"/>
  <c r="P65" i="1"/>
  <c r="P66" i="1"/>
  <c r="P70" i="1"/>
  <c r="P71" i="1"/>
  <c r="P73" i="1"/>
  <c r="P72" i="1" s="1"/>
  <c r="P79" i="1"/>
  <c r="P78" i="1" s="1"/>
  <c r="P81" i="1"/>
  <c r="P82" i="1"/>
  <c r="P83" i="1"/>
  <c r="P85" i="1"/>
  <c r="P84" i="1" s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5" i="1"/>
  <c r="P106" i="1"/>
  <c r="P107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8" i="1"/>
  <c r="P129" i="1"/>
  <c r="P130" i="1"/>
  <c r="P131" i="1"/>
  <c r="P133" i="1"/>
  <c r="P134" i="1"/>
  <c r="P135" i="1"/>
  <c r="P138" i="1"/>
  <c r="P136" i="1" s="1"/>
  <c r="P144" i="1"/>
  <c r="P145" i="1"/>
  <c r="P170" i="1"/>
  <c r="AT171" i="1"/>
  <c r="AU171" i="1" s="1"/>
  <c r="AL171" i="1"/>
  <c r="AK171" i="1"/>
  <c r="Z171" i="1"/>
  <c r="Y171" i="1"/>
  <c r="AT170" i="1"/>
  <c r="AU170" i="1" s="1"/>
  <c r="AL170" i="1"/>
  <c r="AK170" i="1"/>
  <c r="Z170" i="1"/>
  <c r="Y170" i="1"/>
  <c r="AT169" i="1"/>
  <c r="AU169" i="1" s="1"/>
  <c r="AL169" i="1"/>
  <c r="AK169" i="1"/>
  <c r="Z169" i="1"/>
  <c r="Y169" i="1"/>
  <c r="AT168" i="1"/>
  <c r="AU168" i="1" s="1"/>
  <c r="AL168" i="1"/>
  <c r="AK168" i="1"/>
  <c r="Z168" i="1"/>
  <c r="Y168" i="1"/>
  <c r="AT167" i="1"/>
  <c r="AU167" i="1" s="1"/>
  <c r="AL167" i="1"/>
  <c r="AK167" i="1"/>
  <c r="Z167" i="1"/>
  <c r="Y167" i="1"/>
  <c r="AT166" i="1"/>
  <c r="AU166" i="1" s="1"/>
  <c r="AL166" i="1"/>
  <c r="AK166" i="1"/>
  <c r="Z166" i="1"/>
  <c r="Y166" i="1"/>
  <c r="AT165" i="1"/>
  <c r="AU165" i="1" s="1"/>
  <c r="AL165" i="1"/>
  <c r="AK165" i="1"/>
  <c r="Z165" i="1"/>
  <c r="Y165" i="1"/>
  <c r="AT164" i="1"/>
  <c r="AU164" i="1" s="1"/>
  <c r="AL164" i="1"/>
  <c r="AK164" i="1"/>
  <c r="Z164" i="1"/>
  <c r="Y164" i="1"/>
  <c r="AT163" i="1"/>
  <c r="AU163" i="1" s="1"/>
  <c r="AL163" i="1"/>
  <c r="AK163" i="1"/>
  <c r="Z163" i="1"/>
  <c r="Y163" i="1"/>
  <c r="AT162" i="1"/>
  <c r="AU162" i="1" s="1"/>
  <c r="AL162" i="1"/>
  <c r="AK162" i="1"/>
  <c r="Z162" i="1"/>
  <c r="Y162" i="1"/>
  <c r="AT161" i="1"/>
  <c r="AU161" i="1" s="1"/>
  <c r="AL161" i="1"/>
  <c r="AK161" i="1"/>
  <c r="Z161" i="1"/>
  <c r="Y161" i="1"/>
  <c r="AT160" i="1"/>
  <c r="AU160" i="1" s="1"/>
  <c r="AL160" i="1"/>
  <c r="AK160" i="1"/>
  <c r="Z160" i="1"/>
  <c r="Y160" i="1"/>
  <c r="AT159" i="1"/>
  <c r="AU159" i="1" s="1"/>
  <c r="AL159" i="1"/>
  <c r="AK159" i="1"/>
  <c r="Z159" i="1"/>
  <c r="Y159" i="1"/>
  <c r="AT158" i="1"/>
  <c r="AU158" i="1" s="1"/>
  <c r="AL158" i="1"/>
  <c r="AK158" i="1"/>
  <c r="Z158" i="1"/>
  <c r="Y158" i="1"/>
  <c r="AT157" i="1"/>
  <c r="AU157" i="1" s="1"/>
  <c r="AL157" i="1"/>
  <c r="AK157" i="1"/>
  <c r="Z157" i="1"/>
  <c r="Y157" i="1"/>
  <c r="AT156" i="1"/>
  <c r="AU156" i="1" s="1"/>
  <c r="AL156" i="1"/>
  <c r="AK156" i="1"/>
  <c r="Z156" i="1"/>
  <c r="Y156" i="1"/>
  <c r="AT155" i="1"/>
  <c r="AU155" i="1" s="1"/>
  <c r="AL155" i="1"/>
  <c r="AK155" i="1"/>
  <c r="Z155" i="1"/>
  <c r="Y155" i="1"/>
  <c r="AT154" i="1"/>
  <c r="AU154" i="1" s="1"/>
  <c r="AL154" i="1"/>
  <c r="AK154" i="1"/>
  <c r="Z154" i="1"/>
  <c r="Y154" i="1"/>
  <c r="AT153" i="1"/>
  <c r="AU153" i="1" s="1"/>
  <c r="AL153" i="1"/>
  <c r="AK153" i="1"/>
  <c r="Z153" i="1"/>
  <c r="Y153" i="1"/>
  <c r="AT152" i="1"/>
  <c r="AU152" i="1" s="1"/>
  <c r="AL152" i="1"/>
  <c r="AK152" i="1"/>
  <c r="Z152" i="1"/>
  <c r="Y152" i="1"/>
  <c r="AT151" i="1"/>
  <c r="AU151" i="1" s="1"/>
  <c r="AL151" i="1"/>
  <c r="AK151" i="1"/>
  <c r="Z151" i="1"/>
  <c r="Y151" i="1"/>
  <c r="AT150" i="1"/>
  <c r="AU150" i="1" s="1"/>
  <c r="AL150" i="1"/>
  <c r="AK150" i="1"/>
  <c r="Z150" i="1"/>
  <c r="Y150" i="1"/>
  <c r="AT149" i="1"/>
  <c r="AU149" i="1" s="1"/>
  <c r="AL149" i="1"/>
  <c r="AK149" i="1"/>
  <c r="Z149" i="1"/>
  <c r="Y149" i="1"/>
  <c r="AT148" i="1"/>
  <c r="AU148" i="1" s="1"/>
  <c r="AL148" i="1"/>
  <c r="AK148" i="1"/>
  <c r="Z148" i="1"/>
  <c r="Y148" i="1"/>
  <c r="AT147" i="1"/>
  <c r="AU147" i="1" s="1"/>
  <c r="AL147" i="1"/>
  <c r="AK147" i="1"/>
  <c r="Z147" i="1"/>
  <c r="Y147" i="1"/>
  <c r="AT146" i="1"/>
  <c r="AL146" i="1"/>
  <c r="AK146" i="1"/>
  <c r="Z146" i="1"/>
  <c r="Y146" i="1"/>
  <c r="AT145" i="1"/>
  <c r="AU145" i="1" s="1"/>
  <c r="AL145" i="1"/>
  <c r="AK145" i="1"/>
  <c r="Z145" i="1"/>
  <c r="Y145" i="1"/>
  <c r="AT144" i="1"/>
  <c r="AU144" i="1" s="1"/>
  <c r="AL144" i="1"/>
  <c r="AK144" i="1"/>
  <c r="Z144" i="1"/>
  <c r="Y144" i="1"/>
  <c r="AS143" i="1"/>
  <c r="AQ143" i="1"/>
  <c r="AP143" i="1"/>
  <c r="AO143" i="1"/>
  <c r="AN143" i="1"/>
  <c r="AM143" i="1"/>
  <c r="AJ143" i="1"/>
  <c r="AI143" i="1"/>
  <c r="AH143" i="1"/>
  <c r="AE143" i="1"/>
  <c r="AD143" i="1"/>
  <c r="AC143" i="1"/>
  <c r="AB143" i="1"/>
  <c r="AA143" i="1"/>
  <c r="X143" i="1"/>
  <c r="W143" i="1"/>
  <c r="V143" i="1"/>
  <c r="U143" i="1"/>
  <c r="T143" i="1"/>
  <c r="S143" i="1"/>
  <c r="R143" i="1"/>
  <c r="Q143" i="1"/>
  <c r="AT141" i="1"/>
  <c r="AU141" i="1" s="1"/>
  <c r="AL141" i="1"/>
  <c r="AK141" i="1"/>
  <c r="Z141" i="1"/>
  <c r="Y141" i="1"/>
  <c r="AT140" i="1"/>
  <c r="AU140" i="1" s="1"/>
  <c r="AL140" i="1"/>
  <c r="AK140" i="1"/>
  <c r="Z140" i="1"/>
  <c r="Y140" i="1"/>
  <c r="AT139" i="1"/>
  <c r="AL139" i="1"/>
  <c r="AK139" i="1"/>
  <c r="Z139" i="1"/>
  <c r="Y139" i="1"/>
  <c r="AS138" i="1"/>
  <c r="AS136" i="1" s="1"/>
  <c r="AQ138" i="1"/>
  <c r="AQ136" i="1" s="1"/>
  <c r="AP138" i="1"/>
  <c r="AP136" i="1" s="1"/>
  <c r="AO138" i="1"/>
  <c r="AO136" i="1" s="1"/>
  <c r="AN138" i="1"/>
  <c r="AN136" i="1" s="1"/>
  <c r="AM138" i="1"/>
  <c r="AM136" i="1" s="1"/>
  <c r="AJ138" i="1"/>
  <c r="AJ136" i="1" s="1"/>
  <c r="AI138" i="1"/>
  <c r="AI136" i="1" s="1"/>
  <c r="AH138" i="1"/>
  <c r="AH136" i="1" s="1"/>
  <c r="AE138" i="1"/>
  <c r="AE136" i="1" s="1"/>
  <c r="AD138" i="1"/>
  <c r="AD136" i="1" s="1"/>
  <c r="AC138" i="1"/>
  <c r="AC136" i="1" s="1"/>
  <c r="AB138" i="1"/>
  <c r="AB136" i="1" s="1"/>
  <c r="AA138" i="1"/>
  <c r="AA136" i="1" s="1"/>
  <c r="X138" i="1"/>
  <c r="X136" i="1" s="1"/>
  <c r="W138" i="1"/>
  <c r="W136" i="1" s="1"/>
  <c r="V138" i="1"/>
  <c r="V136" i="1" s="1"/>
  <c r="U138" i="1"/>
  <c r="U136" i="1" s="1"/>
  <c r="T138" i="1"/>
  <c r="T136" i="1" s="1"/>
  <c r="S138" i="1"/>
  <c r="S136" i="1" s="1"/>
  <c r="R138" i="1"/>
  <c r="R136" i="1" s="1"/>
  <c r="Q138" i="1"/>
  <c r="Q136" i="1" s="1"/>
  <c r="AT135" i="1"/>
  <c r="AU135" i="1" s="1"/>
  <c r="AL135" i="1"/>
  <c r="AK135" i="1"/>
  <c r="Z135" i="1"/>
  <c r="Y135" i="1"/>
  <c r="AT134" i="1"/>
  <c r="AU134" i="1" s="1"/>
  <c r="AL134" i="1"/>
  <c r="AK134" i="1"/>
  <c r="Z134" i="1"/>
  <c r="Y134" i="1"/>
  <c r="AT133" i="1"/>
  <c r="AU133" i="1" s="1"/>
  <c r="AL133" i="1"/>
  <c r="AK133" i="1"/>
  <c r="Z133" i="1"/>
  <c r="Y133" i="1"/>
  <c r="AT132" i="1"/>
  <c r="AU132" i="1" s="1"/>
  <c r="AL132" i="1"/>
  <c r="AK132" i="1"/>
  <c r="Z132" i="1"/>
  <c r="AT131" i="1"/>
  <c r="AU131" i="1" s="1"/>
  <c r="AL131" i="1"/>
  <c r="AK131" i="1"/>
  <c r="Z131" i="1"/>
  <c r="Y131" i="1"/>
  <c r="AT130" i="1"/>
  <c r="AU130" i="1" s="1"/>
  <c r="AL130" i="1"/>
  <c r="AK130" i="1"/>
  <c r="Z130" i="1"/>
  <c r="Y130" i="1"/>
  <c r="AT129" i="1"/>
  <c r="AU129" i="1" s="1"/>
  <c r="AL129" i="1"/>
  <c r="AK129" i="1"/>
  <c r="Z129" i="1"/>
  <c r="Y129" i="1"/>
  <c r="AT128" i="1"/>
  <c r="AU128" i="1" s="1"/>
  <c r="AL128" i="1"/>
  <c r="AK128" i="1"/>
  <c r="Z128" i="1"/>
  <c r="Y128" i="1"/>
  <c r="AT127" i="1"/>
  <c r="AU127" i="1" s="1"/>
  <c r="AL127" i="1"/>
  <c r="AK127" i="1"/>
  <c r="Z127" i="1"/>
  <c r="AT126" i="1"/>
  <c r="AU126" i="1" s="1"/>
  <c r="AL126" i="1"/>
  <c r="AK126" i="1"/>
  <c r="Z126" i="1"/>
  <c r="AT125" i="1"/>
  <c r="AU125" i="1" s="1"/>
  <c r="AL125" i="1"/>
  <c r="AK125" i="1"/>
  <c r="Z125" i="1"/>
  <c r="Y125" i="1"/>
  <c r="AT124" i="1"/>
  <c r="AU124" i="1" s="1"/>
  <c r="AL124" i="1"/>
  <c r="AK124" i="1"/>
  <c r="Z124" i="1"/>
  <c r="Y124" i="1"/>
  <c r="AT123" i="1"/>
  <c r="AU123" i="1" s="1"/>
  <c r="AL123" i="1"/>
  <c r="AK123" i="1"/>
  <c r="Z123" i="1"/>
  <c r="Y123" i="1"/>
  <c r="AT122" i="1"/>
  <c r="AU122" i="1" s="1"/>
  <c r="AL122" i="1"/>
  <c r="AK122" i="1"/>
  <c r="Z122" i="1"/>
  <c r="Y122" i="1"/>
  <c r="AT121" i="1"/>
  <c r="AU121" i="1" s="1"/>
  <c r="AL121" i="1"/>
  <c r="AK121" i="1"/>
  <c r="Z121" i="1"/>
  <c r="Y121" i="1"/>
  <c r="AT120" i="1"/>
  <c r="AU120" i="1" s="1"/>
  <c r="AL120" i="1"/>
  <c r="AK120" i="1"/>
  <c r="Z120" i="1"/>
  <c r="Y120" i="1"/>
  <c r="AT119" i="1"/>
  <c r="AU119" i="1" s="1"/>
  <c r="AL119" i="1"/>
  <c r="AK119" i="1"/>
  <c r="Z119" i="1"/>
  <c r="Y119" i="1"/>
  <c r="AT118" i="1"/>
  <c r="AU118" i="1" s="1"/>
  <c r="AL118" i="1"/>
  <c r="AK118" i="1"/>
  <c r="Z118" i="1"/>
  <c r="Y118" i="1"/>
  <c r="AT117" i="1"/>
  <c r="AU117" i="1" s="1"/>
  <c r="AL117" i="1"/>
  <c r="AK117" i="1"/>
  <c r="Z117" i="1"/>
  <c r="Y117" i="1"/>
  <c r="AT116" i="1"/>
  <c r="AU116" i="1" s="1"/>
  <c r="AL116" i="1"/>
  <c r="AK116" i="1"/>
  <c r="Z116" i="1"/>
  <c r="Y116" i="1"/>
  <c r="AT115" i="1"/>
  <c r="AU115" i="1" s="1"/>
  <c r="AL115" i="1"/>
  <c r="AK115" i="1"/>
  <c r="Z115" i="1"/>
  <c r="Y115" i="1"/>
  <c r="AT114" i="1"/>
  <c r="AU114" i="1" s="1"/>
  <c r="AL114" i="1"/>
  <c r="AK114" i="1"/>
  <c r="Z114" i="1"/>
  <c r="Y114" i="1"/>
  <c r="AT113" i="1"/>
  <c r="AU113" i="1" s="1"/>
  <c r="AL113" i="1"/>
  <c r="AK113" i="1"/>
  <c r="Z113" i="1"/>
  <c r="Y113" i="1"/>
  <c r="AT112" i="1"/>
  <c r="AU112" i="1" s="1"/>
  <c r="AL112" i="1"/>
  <c r="AK112" i="1"/>
  <c r="Z112" i="1"/>
  <c r="Y112" i="1"/>
  <c r="AT111" i="1"/>
  <c r="AU111" i="1" s="1"/>
  <c r="AL111" i="1"/>
  <c r="AK111" i="1"/>
  <c r="Z111" i="1"/>
  <c r="Y111" i="1"/>
  <c r="AT110" i="1"/>
  <c r="AL110" i="1"/>
  <c r="AK110" i="1"/>
  <c r="Z110" i="1"/>
  <c r="Y110" i="1"/>
  <c r="AS109" i="1"/>
  <c r="AQ109" i="1"/>
  <c r="AP109" i="1"/>
  <c r="AO109" i="1"/>
  <c r="AN109" i="1"/>
  <c r="AM109" i="1"/>
  <c r="AJ109" i="1"/>
  <c r="AI109" i="1"/>
  <c r="AH109" i="1"/>
  <c r="AE109" i="1"/>
  <c r="AD109" i="1"/>
  <c r="AC109" i="1"/>
  <c r="AB109" i="1"/>
  <c r="AA109" i="1"/>
  <c r="X109" i="1"/>
  <c r="W109" i="1"/>
  <c r="V109" i="1"/>
  <c r="U109" i="1"/>
  <c r="T109" i="1"/>
  <c r="S109" i="1"/>
  <c r="R109" i="1"/>
  <c r="Q109" i="1"/>
  <c r="AT107" i="1"/>
  <c r="AU107" i="1" s="1"/>
  <c r="AU104" i="1" s="1"/>
  <c r="AL107" i="1"/>
  <c r="AL104" i="1" s="1"/>
  <c r="AK107" i="1"/>
  <c r="Z107" i="1"/>
  <c r="Y107" i="1"/>
  <c r="AT106" i="1"/>
  <c r="AU106" i="1" s="1"/>
  <c r="AM106" i="1"/>
  <c r="AL106" i="1" s="1"/>
  <c r="AK106" i="1"/>
  <c r="Z106" i="1"/>
  <c r="Y106" i="1"/>
  <c r="AT105" i="1"/>
  <c r="AU105" i="1" s="1"/>
  <c r="AM105" i="1"/>
  <c r="AL105" i="1" s="1"/>
  <c r="AK105" i="1"/>
  <c r="Z105" i="1"/>
  <c r="Y105" i="1"/>
  <c r="AS104" i="1"/>
  <c r="AQ104" i="1"/>
  <c r="AP104" i="1"/>
  <c r="AO104" i="1"/>
  <c r="AN104" i="1"/>
  <c r="AM104" i="1"/>
  <c r="AJ104" i="1"/>
  <c r="AJ102" i="1" s="1"/>
  <c r="AI104" i="1"/>
  <c r="AH104" i="1"/>
  <c r="AE104" i="1"/>
  <c r="AD104" i="1"/>
  <c r="AD102" i="1" s="1"/>
  <c r="AC104" i="1"/>
  <c r="AB104" i="1"/>
  <c r="AA104" i="1"/>
  <c r="X104" i="1"/>
  <c r="W104" i="1"/>
  <c r="V104" i="1"/>
  <c r="U104" i="1"/>
  <c r="T104" i="1"/>
  <c r="S104" i="1"/>
  <c r="R104" i="1"/>
  <c r="Q104" i="1"/>
  <c r="AT101" i="1"/>
  <c r="AU101" i="1" s="1"/>
  <c r="AL101" i="1"/>
  <c r="AK101" i="1"/>
  <c r="Z101" i="1"/>
  <c r="Y101" i="1"/>
  <c r="AT100" i="1"/>
  <c r="AU100" i="1" s="1"/>
  <c r="AW100" i="1" s="1"/>
  <c r="AL100" i="1"/>
  <c r="AK100" i="1"/>
  <c r="Z100" i="1"/>
  <c r="Y100" i="1"/>
  <c r="AT99" i="1"/>
  <c r="AU99" i="1" s="1"/>
  <c r="AW99" i="1" s="1"/>
  <c r="AL99" i="1"/>
  <c r="AK99" i="1"/>
  <c r="Z99" i="1"/>
  <c r="Y99" i="1"/>
  <c r="AT98" i="1"/>
  <c r="AU98" i="1" s="1"/>
  <c r="AW98" i="1" s="1"/>
  <c r="AL98" i="1"/>
  <c r="AK98" i="1"/>
  <c r="Z98" i="1"/>
  <c r="Y98" i="1"/>
  <c r="AT97" i="1"/>
  <c r="AU97" i="1" s="1"/>
  <c r="AW97" i="1" s="1"/>
  <c r="AL97" i="1"/>
  <c r="AK97" i="1"/>
  <c r="Z97" i="1"/>
  <c r="Y97" i="1"/>
  <c r="AT96" i="1"/>
  <c r="AU96" i="1" s="1"/>
  <c r="AW96" i="1" s="1"/>
  <c r="AL96" i="1"/>
  <c r="AK96" i="1"/>
  <c r="Z96" i="1"/>
  <c r="Y96" i="1"/>
  <c r="AT95" i="1"/>
  <c r="AU95" i="1" s="1"/>
  <c r="AW95" i="1" s="1"/>
  <c r="AL95" i="1"/>
  <c r="AK95" i="1"/>
  <c r="Z95" i="1"/>
  <c r="Y95" i="1"/>
  <c r="AT94" i="1"/>
  <c r="AU94" i="1" s="1"/>
  <c r="AW94" i="1" s="1"/>
  <c r="AL94" i="1"/>
  <c r="AK94" i="1"/>
  <c r="Z94" i="1"/>
  <c r="Y94" i="1"/>
  <c r="AT93" i="1"/>
  <c r="AU93" i="1" s="1"/>
  <c r="AW93" i="1" s="1"/>
  <c r="AL93" i="1"/>
  <c r="AK93" i="1"/>
  <c r="Z93" i="1"/>
  <c r="Y93" i="1"/>
  <c r="AT92" i="1"/>
  <c r="AU92" i="1" s="1"/>
  <c r="AW92" i="1" s="1"/>
  <c r="AL92" i="1"/>
  <c r="AK92" i="1"/>
  <c r="Z92" i="1"/>
  <c r="Y92" i="1"/>
  <c r="AT91" i="1"/>
  <c r="AL91" i="1"/>
  <c r="AK91" i="1"/>
  <c r="Z91" i="1"/>
  <c r="Y91" i="1"/>
  <c r="AT90" i="1"/>
  <c r="AU90" i="1" s="1"/>
  <c r="AM90" i="1"/>
  <c r="AL90" i="1" s="1"/>
  <c r="AK90" i="1"/>
  <c r="Z90" i="1"/>
  <c r="Y90" i="1"/>
  <c r="AT89" i="1"/>
  <c r="AU89" i="1" s="1"/>
  <c r="AM89" i="1"/>
  <c r="AL89" i="1" s="1"/>
  <c r="AK89" i="1"/>
  <c r="Z89" i="1"/>
  <c r="Y89" i="1"/>
  <c r="AT88" i="1"/>
  <c r="AU88" i="1" s="1"/>
  <c r="AM88" i="1"/>
  <c r="AL88" i="1" s="1"/>
  <c r="AK88" i="1"/>
  <c r="Z88" i="1"/>
  <c r="Y88" i="1"/>
  <c r="AT87" i="1"/>
  <c r="AU87" i="1" s="1"/>
  <c r="AM87" i="1"/>
  <c r="AL87" i="1" s="1"/>
  <c r="AK87" i="1"/>
  <c r="Z87" i="1"/>
  <c r="Y87" i="1"/>
  <c r="AS86" i="1"/>
  <c r="AQ86" i="1"/>
  <c r="AP86" i="1"/>
  <c r="AO86" i="1"/>
  <c r="AN86" i="1"/>
  <c r="AM86" i="1"/>
  <c r="AJ86" i="1"/>
  <c r="AI86" i="1"/>
  <c r="AH86" i="1"/>
  <c r="AE86" i="1"/>
  <c r="AD86" i="1"/>
  <c r="AC86" i="1"/>
  <c r="AB86" i="1"/>
  <c r="AA86" i="1"/>
  <c r="X86" i="1"/>
  <c r="W86" i="1"/>
  <c r="V86" i="1"/>
  <c r="U86" i="1"/>
  <c r="T86" i="1"/>
  <c r="S86" i="1"/>
  <c r="R86" i="1"/>
  <c r="Q86" i="1"/>
  <c r="AT85" i="1"/>
  <c r="AU85" i="1" s="1"/>
  <c r="AM85" i="1"/>
  <c r="AL85" i="1" s="1"/>
  <c r="AK85" i="1"/>
  <c r="AK84" i="1" s="1"/>
  <c r="Z85" i="1"/>
  <c r="Z84" i="1" s="1"/>
  <c r="Y85" i="1"/>
  <c r="Y84" i="1" s="1"/>
  <c r="AJ84" i="1"/>
  <c r="AI84" i="1"/>
  <c r="AH84" i="1"/>
  <c r="AE84" i="1"/>
  <c r="AD84" i="1"/>
  <c r="AC84" i="1"/>
  <c r="AB84" i="1"/>
  <c r="AA84" i="1"/>
  <c r="X84" i="1"/>
  <c r="W84" i="1"/>
  <c r="V84" i="1"/>
  <c r="U84" i="1"/>
  <c r="T84" i="1"/>
  <c r="S84" i="1"/>
  <c r="R84" i="1"/>
  <c r="Q84" i="1"/>
  <c r="AT83" i="1"/>
  <c r="AU83" i="1" s="1"/>
  <c r="AW83" i="1" s="1"/>
  <c r="AW80" i="1" s="1"/>
  <c r="AL83" i="1"/>
  <c r="AL80" i="1" s="1"/>
  <c r="AK83" i="1"/>
  <c r="Z83" i="1"/>
  <c r="Y83" i="1"/>
  <c r="AT82" i="1"/>
  <c r="AU82" i="1" s="1"/>
  <c r="AM82" i="1"/>
  <c r="AL82" i="1" s="1"/>
  <c r="AK82" i="1"/>
  <c r="Z82" i="1"/>
  <c r="Y82" i="1"/>
  <c r="AT81" i="1"/>
  <c r="AU81" i="1" s="1"/>
  <c r="AM81" i="1"/>
  <c r="AL81" i="1" s="1"/>
  <c r="AK81" i="1"/>
  <c r="Z81" i="1"/>
  <c r="Y81" i="1"/>
  <c r="AS80" i="1"/>
  <c r="AQ80" i="1"/>
  <c r="AP80" i="1"/>
  <c r="AO80" i="1"/>
  <c r="AN80" i="1"/>
  <c r="AM80" i="1"/>
  <c r="AJ80" i="1"/>
  <c r="AI80" i="1"/>
  <c r="AH80" i="1"/>
  <c r="AE80" i="1"/>
  <c r="AD80" i="1"/>
  <c r="AC80" i="1"/>
  <c r="AB80" i="1"/>
  <c r="AA80" i="1"/>
  <c r="X80" i="1"/>
  <c r="W80" i="1"/>
  <c r="V80" i="1"/>
  <c r="U80" i="1"/>
  <c r="T80" i="1"/>
  <c r="S80" i="1"/>
  <c r="R80" i="1"/>
  <c r="Q80" i="1"/>
  <c r="AT79" i="1"/>
  <c r="AL79" i="1"/>
  <c r="AL78" i="1" s="1"/>
  <c r="AK79" i="1"/>
  <c r="AK78" i="1" s="1"/>
  <c r="Z79" i="1"/>
  <c r="Z78" i="1" s="1"/>
  <c r="Y79" i="1"/>
  <c r="Y78" i="1" s="1"/>
  <c r="AS78" i="1"/>
  <c r="AQ78" i="1"/>
  <c r="AP78" i="1"/>
  <c r="AO78" i="1"/>
  <c r="AN78" i="1"/>
  <c r="AM78" i="1"/>
  <c r="AJ78" i="1"/>
  <c r="AI78" i="1"/>
  <c r="AH78" i="1"/>
  <c r="AE78" i="1"/>
  <c r="AD78" i="1"/>
  <c r="AC78" i="1"/>
  <c r="AB78" i="1"/>
  <c r="AA78" i="1"/>
  <c r="X78" i="1"/>
  <c r="W78" i="1"/>
  <c r="V78" i="1"/>
  <c r="U78" i="1"/>
  <c r="T78" i="1"/>
  <c r="S78" i="1"/>
  <c r="R78" i="1"/>
  <c r="Q78" i="1"/>
  <c r="AT73" i="1"/>
  <c r="AL73" i="1"/>
  <c r="AL72" i="1" s="1"/>
  <c r="AK73" i="1"/>
  <c r="AK72" i="1" s="1"/>
  <c r="Z73" i="1"/>
  <c r="Z72" i="1" s="1"/>
  <c r="Y73" i="1"/>
  <c r="Y72" i="1" s="1"/>
  <c r="AS72" i="1"/>
  <c r="AQ72" i="1"/>
  <c r="AP72" i="1"/>
  <c r="AO72" i="1"/>
  <c r="AN72" i="1"/>
  <c r="AM72" i="1"/>
  <c r="AJ72" i="1"/>
  <c r="AI72" i="1"/>
  <c r="AH72" i="1"/>
  <c r="AE72" i="1"/>
  <c r="AD72" i="1"/>
  <c r="AC72" i="1"/>
  <c r="AB72" i="1"/>
  <c r="AA72" i="1"/>
  <c r="X72" i="1"/>
  <c r="W72" i="1"/>
  <c r="V72" i="1"/>
  <c r="U72" i="1"/>
  <c r="T72" i="1"/>
  <c r="S72" i="1"/>
  <c r="R72" i="1"/>
  <c r="Q72" i="1"/>
  <c r="AT71" i="1"/>
  <c r="AU71" i="1" s="1"/>
  <c r="AW71" i="1" s="1"/>
  <c r="AL71" i="1"/>
  <c r="AK71" i="1"/>
  <c r="Z71" i="1"/>
  <c r="Y71" i="1"/>
  <c r="AT70" i="1"/>
  <c r="AU70" i="1" s="1"/>
  <c r="AW70" i="1" s="1"/>
  <c r="AW69" i="1" s="1"/>
  <c r="AL70" i="1"/>
  <c r="AK70" i="1"/>
  <c r="Z70" i="1"/>
  <c r="Y70" i="1"/>
  <c r="AS69" i="1"/>
  <c r="AQ69" i="1"/>
  <c r="AP69" i="1"/>
  <c r="AO69" i="1"/>
  <c r="AN69" i="1"/>
  <c r="AM69" i="1"/>
  <c r="AJ69" i="1"/>
  <c r="AI69" i="1"/>
  <c r="AH69" i="1"/>
  <c r="AE69" i="1"/>
  <c r="AD69" i="1"/>
  <c r="AC69" i="1"/>
  <c r="AB69" i="1"/>
  <c r="AA69" i="1"/>
  <c r="X69" i="1"/>
  <c r="W69" i="1"/>
  <c r="V69" i="1"/>
  <c r="U69" i="1"/>
  <c r="T69" i="1"/>
  <c r="S69" i="1"/>
  <c r="R69" i="1"/>
  <c r="Q69" i="1"/>
  <c r="AT66" i="1"/>
  <c r="AU66" i="1" s="1"/>
  <c r="AW66" i="1" s="1"/>
  <c r="AL66" i="1"/>
  <c r="AK66" i="1"/>
  <c r="Z66" i="1"/>
  <c r="Y66" i="1"/>
  <c r="AT65" i="1"/>
  <c r="AU65" i="1" s="1"/>
  <c r="AW65" i="1" s="1"/>
  <c r="AL65" i="1"/>
  <c r="AK65" i="1"/>
  <c r="Z65" i="1"/>
  <c r="Y65" i="1"/>
  <c r="AT64" i="1"/>
  <c r="AU64" i="1" s="1"/>
  <c r="AW64" i="1" s="1"/>
  <c r="AL64" i="1"/>
  <c r="AK64" i="1"/>
  <c r="Z64" i="1"/>
  <c r="Y64" i="1"/>
  <c r="AT63" i="1"/>
  <c r="AU63" i="1" s="1"/>
  <c r="AW63" i="1" s="1"/>
  <c r="AW55" i="1" s="1"/>
  <c r="AL63" i="1"/>
  <c r="AK63" i="1"/>
  <c r="Z63" i="1"/>
  <c r="Y63" i="1"/>
  <c r="AT62" i="1"/>
  <c r="AU62" i="1" s="1"/>
  <c r="AW62" i="1" s="1"/>
  <c r="AL62" i="1"/>
  <c r="AK62" i="1"/>
  <c r="Z62" i="1"/>
  <c r="Y62" i="1"/>
  <c r="AT61" i="1"/>
  <c r="AU61" i="1" s="1"/>
  <c r="AW61" i="1" s="1"/>
  <c r="AL61" i="1"/>
  <c r="AK61" i="1"/>
  <c r="Z61" i="1"/>
  <c r="Y61" i="1"/>
  <c r="AU60" i="1"/>
  <c r="AL60" i="1"/>
  <c r="AK60" i="1"/>
  <c r="Z60" i="1"/>
  <c r="Y60" i="1"/>
  <c r="AU59" i="1"/>
  <c r="AM59" i="1"/>
  <c r="AK59" i="1"/>
  <c r="Z59" i="1"/>
  <c r="Y59" i="1"/>
  <c r="AU58" i="1"/>
  <c r="AM58" i="1"/>
  <c r="AK58" i="1"/>
  <c r="Z58" i="1"/>
  <c r="Y58" i="1"/>
  <c r="AU57" i="1"/>
  <c r="AM57" i="1"/>
  <c r="AK57" i="1"/>
  <c r="Z57" i="1"/>
  <c r="Y57" i="1"/>
  <c r="AU56" i="1"/>
  <c r="AM56" i="1"/>
  <c r="AK56" i="1"/>
  <c r="Z56" i="1"/>
  <c r="Y56" i="1"/>
  <c r="AS55" i="1"/>
  <c r="AQ55" i="1"/>
  <c r="AP55" i="1"/>
  <c r="AO55" i="1"/>
  <c r="AN55" i="1"/>
  <c r="AM55" i="1"/>
  <c r="AJ55" i="1"/>
  <c r="AI55" i="1"/>
  <c r="AH55" i="1"/>
  <c r="AE55" i="1"/>
  <c r="AD55" i="1"/>
  <c r="AC55" i="1"/>
  <c r="AB55" i="1"/>
  <c r="AA55" i="1"/>
  <c r="X55" i="1"/>
  <c r="W55" i="1"/>
  <c r="V55" i="1"/>
  <c r="U55" i="1"/>
  <c r="T55" i="1"/>
  <c r="S55" i="1"/>
  <c r="R55" i="1"/>
  <c r="Q55" i="1"/>
  <c r="AT54" i="1"/>
  <c r="AU54" i="1" s="1"/>
  <c r="AW54" i="1" s="1"/>
  <c r="AW53" i="1" s="1"/>
  <c r="AL54" i="1"/>
  <c r="AL53" i="1" s="1"/>
  <c r="AK54" i="1"/>
  <c r="AK53" i="1" s="1"/>
  <c r="Z54" i="1"/>
  <c r="Z53" i="1" s="1"/>
  <c r="Y54" i="1"/>
  <c r="Y53" i="1" s="1"/>
  <c r="AS53" i="1"/>
  <c r="AQ53" i="1"/>
  <c r="AP53" i="1"/>
  <c r="AO53" i="1"/>
  <c r="AN53" i="1"/>
  <c r="AM53" i="1"/>
  <c r="AJ53" i="1"/>
  <c r="AI53" i="1"/>
  <c r="AH53" i="1"/>
  <c r="AE53" i="1"/>
  <c r="AD53" i="1"/>
  <c r="AC53" i="1"/>
  <c r="AB53" i="1"/>
  <c r="AA53" i="1"/>
  <c r="X53" i="1"/>
  <c r="W53" i="1"/>
  <c r="V53" i="1"/>
  <c r="U53" i="1"/>
  <c r="T53" i="1"/>
  <c r="S53" i="1"/>
  <c r="R53" i="1"/>
  <c r="Q53" i="1"/>
  <c r="AT50" i="1"/>
  <c r="AU50" i="1" s="1"/>
  <c r="AU49" i="1" s="1"/>
  <c r="AL50" i="1"/>
  <c r="AL49" i="1" s="1"/>
  <c r="AK50" i="1"/>
  <c r="AK49" i="1" s="1"/>
  <c r="Z50" i="1"/>
  <c r="Z49" i="1" s="1"/>
  <c r="Y50" i="1"/>
  <c r="Y49" i="1" s="1"/>
  <c r="AS49" i="1"/>
  <c r="AQ49" i="1"/>
  <c r="AP49" i="1"/>
  <c r="AO49" i="1"/>
  <c r="AN49" i="1"/>
  <c r="AM49" i="1"/>
  <c r="AJ49" i="1"/>
  <c r="AI49" i="1"/>
  <c r="AH49" i="1"/>
  <c r="AE49" i="1"/>
  <c r="AD49" i="1"/>
  <c r="AC49" i="1"/>
  <c r="AB49" i="1"/>
  <c r="AA49" i="1"/>
  <c r="X49" i="1"/>
  <c r="W49" i="1"/>
  <c r="V49" i="1"/>
  <c r="U49" i="1"/>
  <c r="T49" i="1"/>
  <c r="S49" i="1"/>
  <c r="R49" i="1"/>
  <c r="Q49" i="1"/>
  <c r="AK44" i="1"/>
  <c r="AT43" i="1"/>
  <c r="AU43" i="1" s="1"/>
  <c r="AW43" i="1" s="1"/>
  <c r="AL43" i="1"/>
  <c r="AK43" i="1"/>
  <c r="Z43" i="1"/>
  <c r="AT42" i="1"/>
  <c r="AT33" i="1" s="1"/>
  <c r="AT29" i="1" s="1"/>
  <c r="AL42" i="1"/>
  <c r="AK42" i="1"/>
  <c r="Z42" i="1"/>
  <c r="AL41" i="1"/>
  <c r="AK41" i="1"/>
  <c r="Z41" i="1"/>
  <c r="Y41" i="1"/>
  <c r="AL40" i="1"/>
  <c r="AK40" i="1"/>
  <c r="Z40" i="1"/>
  <c r="Y40" i="1"/>
  <c r="AL39" i="1"/>
  <c r="AK39" i="1"/>
  <c r="Z39" i="1"/>
  <c r="Y39" i="1"/>
  <c r="AL38" i="1"/>
  <c r="AK38" i="1"/>
  <c r="Z38" i="1"/>
  <c r="Y38" i="1"/>
  <c r="AL37" i="1"/>
  <c r="AK37" i="1"/>
  <c r="Z37" i="1"/>
  <c r="Y37" i="1"/>
  <c r="AL36" i="1"/>
  <c r="AK36" i="1"/>
  <c r="Z36" i="1"/>
  <c r="Y36" i="1"/>
  <c r="AL35" i="1"/>
  <c r="AK35" i="1"/>
  <c r="Z35" i="1"/>
  <c r="Y35" i="1"/>
  <c r="AL34" i="1"/>
  <c r="AK34" i="1"/>
  <c r="Z34" i="1"/>
  <c r="Y34" i="1"/>
  <c r="AS33" i="1"/>
  <c r="AS29" i="1" s="1"/>
  <c r="AQ33" i="1"/>
  <c r="AQ29" i="1" s="1"/>
  <c r="AP33" i="1"/>
  <c r="AP29" i="1" s="1"/>
  <c r="AO33" i="1"/>
  <c r="AO29" i="1" s="1"/>
  <c r="AN33" i="1"/>
  <c r="AN29" i="1" s="1"/>
  <c r="AM33" i="1"/>
  <c r="AJ33" i="1"/>
  <c r="AJ29" i="1" s="1"/>
  <c r="AI33" i="1"/>
  <c r="AI29" i="1" s="1"/>
  <c r="AH33" i="1"/>
  <c r="AH29" i="1" s="1"/>
  <c r="AE33" i="1"/>
  <c r="AE29" i="1" s="1"/>
  <c r="AD33" i="1"/>
  <c r="AD29" i="1" s="1"/>
  <c r="AC33" i="1"/>
  <c r="AC29" i="1" s="1"/>
  <c r="AB33" i="1"/>
  <c r="AB29" i="1" s="1"/>
  <c r="AA33" i="1"/>
  <c r="AA29" i="1" s="1"/>
  <c r="X33" i="1"/>
  <c r="X29" i="1" s="1"/>
  <c r="W33" i="1"/>
  <c r="W29" i="1" s="1"/>
  <c r="V33" i="1"/>
  <c r="V29" i="1" s="1"/>
  <c r="U33" i="1"/>
  <c r="U29" i="1" s="1"/>
  <c r="T33" i="1"/>
  <c r="T29" i="1" s="1"/>
  <c r="S33" i="1"/>
  <c r="S29" i="1" s="1"/>
  <c r="R33" i="1"/>
  <c r="R29" i="1" s="1"/>
  <c r="Q33" i="1"/>
  <c r="AP102" i="1" l="1"/>
  <c r="Y104" i="1"/>
  <c r="Y69" i="1"/>
  <c r="AL69" i="1"/>
  <c r="P80" i="1"/>
  <c r="P69" i="1"/>
  <c r="AN102" i="1"/>
  <c r="P86" i="1"/>
  <c r="T46" i="1"/>
  <c r="X46" i="1"/>
  <c r="Y55" i="1"/>
  <c r="P143" i="1"/>
  <c r="P104" i="1"/>
  <c r="P55" i="1"/>
  <c r="P46" i="1" s="1"/>
  <c r="AH74" i="1"/>
  <c r="AN74" i="1"/>
  <c r="AL138" i="1"/>
  <c r="AL136" i="1" s="1"/>
  <c r="P109" i="1"/>
  <c r="P33" i="1"/>
  <c r="P29" i="1" s="1"/>
  <c r="Z86" i="1"/>
  <c r="AQ102" i="1"/>
  <c r="AL55" i="1"/>
  <c r="AO102" i="1"/>
  <c r="Q46" i="1"/>
  <c r="U46" i="1"/>
  <c r="AK55" i="1"/>
  <c r="U74" i="1"/>
  <c r="Y33" i="1"/>
  <c r="Y29" i="1" s="1"/>
  <c r="AN46" i="1"/>
  <c r="Y80" i="1"/>
  <c r="S74" i="1"/>
  <c r="W74" i="1"/>
  <c r="AI74" i="1"/>
  <c r="AM102" i="1"/>
  <c r="AK69" i="1"/>
  <c r="AP74" i="1"/>
  <c r="AK80" i="1"/>
  <c r="AK86" i="1"/>
  <c r="AC102" i="1"/>
  <c r="AT69" i="1"/>
  <c r="Q74" i="1"/>
  <c r="AT80" i="1"/>
  <c r="X74" i="1"/>
  <c r="AS102" i="1"/>
  <c r="Z33" i="1"/>
  <c r="Z29" i="1" s="1"/>
  <c r="AL33" i="1"/>
  <c r="AL29" i="1" s="1"/>
  <c r="AB102" i="1"/>
  <c r="AH102" i="1"/>
  <c r="AK109" i="1"/>
  <c r="Z143" i="1"/>
  <c r="AK33" i="1"/>
  <c r="AK29" i="1" s="1"/>
  <c r="AA46" i="1"/>
  <c r="AE46" i="1"/>
  <c r="AP46" i="1"/>
  <c r="Z69" i="1"/>
  <c r="AC74" i="1"/>
  <c r="AK104" i="1"/>
  <c r="Y138" i="1"/>
  <c r="Y136" i="1" s="1"/>
  <c r="AB46" i="1"/>
  <c r="AH46" i="1"/>
  <c r="T74" i="1"/>
  <c r="Z138" i="1"/>
  <c r="Z136" i="1" s="1"/>
  <c r="AU69" i="1"/>
  <c r="AU80" i="1"/>
  <c r="R46" i="1"/>
  <c r="V46" i="1"/>
  <c r="AM46" i="1"/>
  <c r="AQ46" i="1"/>
  <c r="Z80" i="1"/>
  <c r="AL86" i="1"/>
  <c r="AL74" i="1" s="1"/>
  <c r="AA102" i="1"/>
  <c r="AE102" i="1"/>
  <c r="AL109" i="1"/>
  <c r="AL102" i="1" s="1"/>
  <c r="Z109" i="1"/>
  <c r="S46" i="1"/>
  <c r="W46" i="1"/>
  <c r="AT55" i="1"/>
  <c r="AI102" i="1"/>
  <c r="Z104" i="1"/>
  <c r="AL143" i="1"/>
  <c r="AK143" i="1"/>
  <c r="AC46" i="1"/>
  <c r="AI46" i="1"/>
  <c r="AB74" i="1"/>
  <c r="AM74" i="1"/>
  <c r="AQ74" i="1"/>
  <c r="AD46" i="1"/>
  <c r="AJ46" i="1"/>
  <c r="AO46" i="1"/>
  <c r="AS46" i="1"/>
  <c r="AT53" i="1"/>
  <c r="Z55" i="1"/>
  <c r="AT104" i="1"/>
  <c r="AU53" i="1"/>
  <c r="AU42" i="1"/>
  <c r="AW42" i="1" s="1"/>
  <c r="AW33" i="1" s="1"/>
  <c r="AW29" i="1" s="1"/>
  <c r="Y109" i="1"/>
  <c r="AU110" i="1"/>
  <c r="AU109" i="1" s="1"/>
  <c r="AU102" i="1" s="1"/>
  <c r="AT109" i="1"/>
  <c r="AT138" i="1"/>
  <c r="AT136" i="1" s="1"/>
  <c r="AU139" i="1"/>
  <c r="AU138" i="1" s="1"/>
  <c r="AU136" i="1" s="1"/>
  <c r="AU79" i="1"/>
  <c r="AW79" i="1" s="1"/>
  <c r="AW78" i="1" s="1"/>
  <c r="AW74" i="1" s="1"/>
  <c r="AT78" i="1"/>
  <c r="Q29" i="1"/>
  <c r="AM29" i="1"/>
  <c r="AT49" i="1"/>
  <c r="AU55" i="1"/>
  <c r="AD74" i="1"/>
  <c r="AJ74" i="1"/>
  <c r="AO74" i="1"/>
  <c r="AS74" i="1"/>
  <c r="Y86" i="1"/>
  <c r="Y74" i="1" s="1"/>
  <c r="AU91" i="1"/>
  <c r="AW91" i="1" s="1"/>
  <c r="AW86" i="1" s="1"/>
  <c r="AT86" i="1"/>
  <c r="Y143" i="1"/>
  <c r="AT143" i="1"/>
  <c r="AU146" i="1"/>
  <c r="AU143" i="1" s="1"/>
  <c r="AU73" i="1"/>
  <c r="AW73" i="1" s="1"/>
  <c r="AW72" i="1" s="1"/>
  <c r="AW46" i="1" s="1"/>
  <c r="AW45" i="1" s="1"/>
  <c r="AT72" i="1"/>
  <c r="R74" i="1"/>
  <c r="V74" i="1"/>
  <c r="AA74" i="1"/>
  <c r="AE74" i="1"/>
  <c r="AK138" i="1"/>
  <c r="AK136" i="1" s="1"/>
  <c r="Y46" i="1" l="1"/>
  <c r="X45" i="1"/>
  <c r="X178" i="1" s="1"/>
  <c r="Z74" i="1"/>
  <c r="Q45" i="1"/>
  <c r="Q178" i="1" s="1"/>
  <c r="AL46" i="1"/>
  <c r="AL45" i="1" s="1"/>
  <c r="AL178" i="1" s="1"/>
  <c r="P74" i="1"/>
  <c r="P45" i="1" s="1"/>
  <c r="P178" i="1" s="1"/>
  <c r="P181" i="1" s="1"/>
  <c r="AE45" i="1"/>
  <c r="AE178" i="1" s="1"/>
  <c r="AD45" i="1"/>
  <c r="AD178" i="1" s="1"/>
  <c r="AK74" i="1"/>
  <c r="S45" i="1"/>
  <c r="S178" i="1" s="1"/>
  <c r="AK46" i="1"/>
  <c r="T45" i="1"/>
  <c r="T178" i="1" s="1"/>
  <c r="U45" i="1"/>
  <c r="U178" i="1" s="1"/>
  <c r="AN45" i="1"/>
  <c r="AN178" i="1" s="1"/>
  <c r="R45" i="1"/>
  <c r="R178" i="1" s="1"/>
  <c r="AP45" i="1"/>
  <c r="AP178" i="1" s="1"/>
  <c r="Z46" i="1"/>
  <c r="W45" i="1"/>
  <c r="W178" i="1" s="1"/>
  <c r="V45" i="1"/>
  <c r="V178" i="1" s="1"/>
  <c r="AJ45" i="1"/>
  <c r="AJ178" i="1" s="1"/>
  <c r="AC45" i="1"/>
  <c r="AC178" i="1" s="1"/>
  <c r="AA45" i="1"/>
  <c r="AA178" i="1" s="1"/>
  <c r="AB45" i="1"/>
  <c r="AB178" i="1" s="1"/>
  <c r="AH45" i="1"/>
  <c r="AH178" i="1" s="1"/>
  <c r="Y45" i="1"/>
  <c r="Y178" i="1" s="1"/>
  <c r="AS45" i="1"/>
  <c r="AS178" i="1" s="1"/>
  <c r="AO45" i="1"/>
  <c r="AO178" i="1" s="1"/>
  <c r="AT102" i="1"/>
  <c r="AI45" i="1"/>
  <c r="AI178" i="1" s="1"/>
  <c r="AK102" i="1"/>
  <c r="AQ45" i="1"/>
  <c r="AQ178" i="1" s="1"/>
  <c r="Z102" i="1"/>
  <c r="AM45" i="1"/>
  <c r="AM178" i="1" s="1"/>
  <c r="AT74" i="1"/>
  <c r="AU33" i="1"/>
  <c r="AU29" i="1" s="1"/>
  <c r="AU72" i="1"/>
  <c r="AU46" i="1" s="1"/>
  <c r="AU86" i="1"/>
  <c r="AT46" i="1"/>
  <c r="AU78" i="1"/>
  <c r="Z45" i="1" l="1"/>
  <c r="Z178" i="1" s="1"/>
  <c r="Z181" i="1" s="1"/>
  <c r="AL181" i="1"/>
  <c r="AL188" i="1"/>
  <c r="AK45" i="1"/>
  <c r="AK178" i="1" s="1"/>
  <c r="AU74" i="1"/>
  <c r="AU45" i="1" s="1"/>
  <c r="AT45" i="1"/>
  <c r="AT178" i="1" s="1"/>
  <c r="AT1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MACAITYTE</author>
    <author>E.Cebelis</author>
  </authors>
  <commentList>
    <comment ref="L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MACAITYTE:</t>
        </r>
        <r>
          <rPr>
            <sz val="9"/>
            <color indexed="81"/>
            <rFont val="Tahoma"/>
            <family val="2"/>
          </rPr>
          <t xml:space="preserve">
4 metai
</t>
        </r>
      </text>
    </comment>
    <comment ref="L4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MACAITYTE:</t>
        </r>
        <r>
          <rPr>
            <sz val="9"/>
            <color indexed="81"/>
            <rFont val="Tahoma"/>
            <family val="2"/>
          </rPr>
          <t xml:space="preserve">
4 metai</t>
        </r>
      </text>
    </comment>
    <comment ref="P18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E.Cebelis:</t>
        </r>
        <r>
          <rPr>
            <sz val="9"/>
            <color indexed="81"/>
            <rFont val="Tahoma"/>
            <family val="2"/>
          </rPr>
          <t xml:space="preserve">
IMT</t>
        </r>
      </text>
    </comment>
  </commentList>
</comments>
</file>

<file path=xl/sharedStrings.xml><?xml version="1.0" encoding="utf-8"?>
<sst xmlns="http://schemas.openxmlformats.org/spreadsheetml/2006/main" count="443" uniqueCount="293">
  <si>
    <t>Duomenys apie ūkio subjektą:</t>
  </si>
  <si>
    <t>Duomenys apie kontaktinį asmenį:</t>
  </si>
  <si>
    <t>Pavadinimas</t>
  </si>
  <si>
    <t>UAB "ENG"</t>
  </si>
  <si>
    <t>V., pavardė</t>
  </si>
  <si>
    <t>Kodas</t>
  </si>
  <si>
    <t>Pareigos</t>
  </si>
  <si>
    <t>Buveinės adresas</t>
  </si>
  <si>
    <t>Telefonas</t>
  </si>
  <si>
    <t>Faksas</t>
  </si>
  <si>
    <t>El.paštas</t>
  </si>
  <si>
    <t>Tinklalapis</t>
  </si>
  <si>
    <t xml:space="preserve">2020 m. ŪKIO SUBJEKTO ILGALAIKIO TURTO VERTĖS IR NUSIDĖVĖJIMO ATASKAITA </t>
  </si>
  <si>
    <t>ataskaitinio laikotarpio</t>
  </si>
  <si>
    <t>sudarymo data</t>
  </si>
  <si>
    <t>Invento-rinis numeris</t>
  </si>
  <si>
    <t>Įvedimo į eksploata-ciją data</t>
  </si>
  <si>
    <t>Ataskaitinio laikotarpio pradžiai</t>
  </si>
  <si>
    <t xml:space="preserve">Per ataskaitinį laikotarpį </t>
  </si>
  <si>
    <t>Ataskaitinio laikotarpio pabaigai</t>
  </si>
  <si>
    <t>Įsigijimo savikaina, iš viso:</t>
  </si>
  <si>
    <t>Įsigijimo savikainos dalis iš</t>
  </si>
  <si>
    <t>Nesuderinta vertė**</t>
  </si>
  <si>
    <t>Turto reguliavimo apskaitoje</t>
  </si>
  <si>
    <t>Įsigijimo savikainos pokytis iš viso:</t>
  </si>
  <si>
    <t>Įsigijimo savikainos pokytis iš</t>
  </si>
  <si>
    <t>Nesuderintos vertės pokytis**</t>
  </si>
  <si>
    <t>Šilumos energijos gamybos verslo vienetas</t>
  </si>
  <si>
    <t>ILGALAIKIO TURTO VIENETŲ SĄRAŠAS</t>
  </si>
  <si>
    <t>ES strukt. fondų</t>
  </si>
  <si>
    <t>Dotacijų, subsidijų</t>
  </si>
  <si>
    <t>Vartotojų</t>
  </si>
  <si>
    <t>Ūkio subjekto lėšų</t>
  </si>
  <si>
    <t>Nudėvėtina įsigijimo savikaina</t>
  </si>
  <si>
    <t>Sukauptas nusidėvėjim.</t>
  </si>
  <si>
    <t>Nudėvėtina likutinė vertė</t>
  </si>
  <si>
    <t>Nudėvėtina įsigijimo savikainos pokytis</t>
  </si>
  <si>
    <t>Sukaupto nusidėvėjim. Pokytis</t>
  </si>
  <si>
    <t>Nudėvėtinos likutinės vertės pokytis</t>
  </si>
  <si>
    <t>Eur</t>
  </si>
  <si>
    <t>Pastabos</t>
  </si>
  <si>
    <t>(a)</t>
  </si>
  <si>
    <t>(b)</t>
  </si>
  <si>
    <t>(c)</t>
  </si>
  <si>
    <t>(d)</t>
  </si>
  <si>
    <t>(e)</t>
  </si>
  <si>
    <t>(f)</t>
  </si>
  <si>
    <t>(g)</t>
  </si>
  <si>
    <t>(h)=(d)-(e)-(f)-(g)</t>
  </si>
  <si>
    <t>(i)</t>
  </si>
  <si>
    <t>(j)</t>
  </si>
  <si>
    <t>(k)=(h)-(i)-(j)</t>
  </si>
  <si>
    <t>(l)</t>
  </si>
  <si>
    <t>(m)=(k)-(l)</t>
  </si>
  <si>
    <t>(n)</t>
  </si>
  <si>
    <t>(o)</t>
  </si>
  <si>
    <t>(p)</t>
  </si>
  <si>
    <t>(q)</t>
  </si>
  <si>
    <t>(r)=(n)-(o)-(p)-(q)</t>
  </si>
  <si>
    <t>(s)</t>
  </si>
  <si>
    <t>(t)</t>
  </si>
  <si>
    <t>(u)=(r)-(s)-(t)</t>
  </si>
  <si>
    <t>(v)</t>
  </si>
  <si>
    <t>(z)=(u)-(v)</t>
  </si>
  <si>
    <t>(aa)</t>
  </si>
  <si>
    <t>(ab)</t>
  </si>
  <si>
    <t>(ac)</t>
  </si>
  <si>
    <t>(ad)</t>
  </si>
  <si>
    <t>(ae)=(aa)-(ab)-(ac)-(ad)</t>
  </si>
  <si>
    <t>(af)</t>
  </si>
  <si>
    <t>(ah)=(ae)-(af)-(ag)</t>
  </si>
  <si>
    <t>(ai)</t>
  </si>
  <si>
    <t>(aj)=(ah)-(ai)</t>
  </si>
  <si>
    <t>I.</t>
  </si>
  <si>
    <t>NEMATERIALUSIS ILGALAIKIS TURTAS</t>
  </si>
  <si>
    <t>I.1.</t>
  </si>
  <si>
    <t>PLĖTROS DARBAI</t>
  </si>
  <si>
    <t>I.2.</t>
  </si>
  <si>
    <t>PRESTIŽAS</t>
  </si>
  <si>
    <t>I.3.</t>
  </si>
  <si>
    <t>PATENTAI, LICENCIJOS, ĮSIGYTOS TEISĖS</t>
  </si>
  <si>
    <t>I.4.</t>
  </si>
  <si>
    <t>PROGRAMINĖ ĮRANGA</t>
  </si>
  <si>
    <t>Programa Xcelsius Engage 2008 Full Licensija 7008075-1T2</t>
  </si>
  <si>
    <t>2009.11.03</t>
  </si>
  <si>
    <t>Programos modulis"Stekas apskaita"</t>
  </si>
  <si>
    <t>2010.02.17</t>
  </si>
  <si>
    <t>Programa Windows PRO 7 UPG OLP NL FOREFRONT UAG CAL SA OLP</t>
  </si>
  <si>
    <t>2010.09.16</t>
  </si>
  <si>
    <t>Programos modulis Darbo užmokesčio apskaita</t>
  </si>
  <si>
    <t>Kompiuterinė programa MICROSFT OFFICE HOME &amp; BUS2010 WIN32</t>
  </si>
  <si>
    <t>2012.10.05</t>
  </si>
  <si>
    <t>Kompiuterinė programa MICROSOFT OFFICE HOME &amp; BUS 2010 WIN32</t>
  </si>
  <si>
    <t>2012.11.12</t>
  </si>
  <si>
    <t>Kompiuterinė programa MICROSOFT OFFICE HOME&amp;BUS 2010 WIN32</t>
  </si>
  <si>
    <t>2013.03.19</t>
  </si>
  <si>
    <t>Programa Microsoft T5D-01574Office Home</t>
  </si>
  <si>
    <t>Programa MS Office Home and Business 2019 (Garliava)</t>
  </si>
  <si>
    <t>Programa MS Windows 10 Pro 64bit DVD OEM (Garliava)</t>
  </si>
  <si>
    <t>I.5.</t>
  </si>
  <si>
    <t>KITAS NEMATERIALUSIS TURTAS</t>
  </si>
  <si>
    <t>II.</t>
  </si>
  <si>
    <t>MATERIALUSIS ILGALAIKIS TURTAS</t>
  </si>
  <si>
    <t>II.2.</t>
  </si>
  <si>
    <t>PASTATAI IR STATINIAI</t>
  </si>
  <si>
    <t>GAMYBINĖS PASKIRTIES PASTATAI, STATINIAI: KATILINĖS</t>
  </si>
  <si>
    <t>GAMYBINĖS PASKIRTIES PASTATAI, STATINIAI: KONTEINERINĖS KATILINĖS, SIURBLINĖS</t>
  </si>
  <si>
    <t>GAMYBINĖS PASKIRTIES PASTATAI, STATINIAI: KITI TECHNOLOGINĖS PASKIRTIES</t>
  </si>
  <si>
    <t>Hidroelektrinė</t>
  </si>
  <si>
    <t>KITOS PASKIRTIES PASTATAI, STATINIAI: KURO (MAZUTO) REZERVUARAI</t>
  </si>
  <si>
    <t>KITOS PASKIRTIES PASTATAI, STATINIAI: DŪMTRAUKIAI MŪRINIAI, GELŽBETONINIAI</t>
  </si>
  <si>
    <t>KITOS PASKIRTIES PASTATAI, STATINIAI: DŪMTRAUKIAI METALINIAI</t>
  </si>
  <si>
    <t>Metalinis dūmtraukis</t>
  </si>
  <si>
    <t>KITOS PASKIRTIES PASTATAI, STATINIAI: VAMZDYNAI</t>
  </si>
  <si>
    <t>Šiluminė trasa</t>
  </si>
  <si>
    <t>Nuotekų tinklai-drenažai</t>
  </si>
  <si>
    <t>Šilumos tiekimo linija</t>
  </si>
  <si>
    <t>Dūmų kanalai</t>
  </si>
  <si>
    <t>Katilinės paduodamo termofikato vamzdynas (Garliava)</t>
  </si>
  <si>
    <t>Katilinės grąžinamo termofikato vamzdynas (Garliava)</t>
  </si>
  <si>
    <t>Oro tiekimo vamzdynas(Garliava)</t>
  </si>
  <si>
    <t>Vidaus gamybinio ir gaisrų gesinimo vandentiekio vamzdynas (Garliava)</t>
  </si>
  <si>
    <t>Vidaus vandentiekio ir buitinių nuotekų vamzdynas(Garliava)</t>
  </si>
  <si>
    <t>ADMINISTRACINĖS PASKIRTIES PASTATAI, STATINIAI</t>
  </si>
  <si>
    <t>KITOS PASKIRTIES PASTATAI, STATINIAI: GYVENAMIEJI, POILSIO</t>
  </si>
  <si>
    <t>KITOS PASKIRTIES PASTATAI, STATINIAI: KELIAI, ŠALIGATVIAI, AIKŠTELĖS, TVOROS</t>
  </si>
  <si>
    <t>Biokuro aikštelė</t>
  </si>
  <si>
    <t>Aptarnavimo aikštelės ir laiptai, plieninės konstrukcijos</t>
  </si>
  <si>
    <t>KITI  PASTATAI, STATINIAI: NURODYTI</t>
  </si>
  <si>
    <t>Automobilinės svarstyklės</t>
  </si>
  <si>
    <t>II.3.</t>
  </si>
  <si>
    <t>MAŠINOS IR ĮRENGIMAI</t>
  </si>
  <si>
    <t>MAŠINOS IR ĮRENGIMAI: KATILINIŲ ĮRENGIMAI, STACIONARIEJI GARO KATILAI</t>
  </si>
  <si>
    <t>MAŠINOS IR ĮRENGIMAI: VANDENS ŠILDYMO KATILAI</t>
  </si>
  <si>
    <t>Vandens šildymo katilas</t>
  </si>
  <si>
    <t>MAŠINOS IR ĮRENGIMAI: SIURBLIAI, KITI SIURBLINĖS ĮRENGIMAI</t>
  </si>
  <si>
    <t>Siurbliai ir kita siurblinė įranga</t>
  </si>
  <si>
    <t>Siurbliai ir kita siurblinė įranga (Elektrėnai)</t>
  </si>
  <si>
    <t>Cirkuliaciniai siurbliai(Garliava)</t>
  </si>
  <si>
    <t>MAŠINOS IR ĮRENGIMAI: ŠILUMOS PUNKTAI, MAZGAI, MODULIAI</t>
  </si>
  <si>
    <t>Šilumos punktai (šilumokaičiai), mazgai, moduliai</t>
  </si>
  <si>
    <t>KITI MAŠINOS IR ĮRENGIMAI: NURODYTI</t>
  </si>
  <si>
    <t>Vamzdynai</t>
  </si>
  <si>
    <t>Kiti įrengimai</t>
  </si>
  <si>
    <t>Vamzdynai (Elektrėnai)</t>
  </si>
  <si>
    <t>Kiti įrengimai (Elektrėnai)</t>
  </si>
  <si>
    <t>Ardyninė pakura</t>
  </si>
  <si>
    <t>Ekonomaizeris</t>
  </si>
  <si>
    <t>Kuro sandėlio įranga</t>
  </si>
  <si>
    <t>Kuro transporterių sistema</t>
  </si>
  <si>
    <t>Oro tiekimo ventiliatoriai</t>
  </si>
  <si>
    <t>Pelenų šalinimo sistema</t>
  </si>
  <si>
    <t>Dūmų valymo sistema-multiciklonai</t>
  </si>
  <si>
    <t>Dūmų ventiliatorius su dažnio keitikliu</t>
  </si>
  <si>
    <t>Elektros, automatikos ir procesų valdymo įrengimai</t>
  </si>
  <si>
    <t>Sraigtinis kompresorius SPINN.E 1110 500 V400 ST</t>
  </si>
  <si>
    <t>Hidroelektrinės įranga (Pamusėliai)</t>
  </si>
  <si>
    <t>II.4.</t>
  </si>
  <si>
    <t>KITA ĮRANGA, PRIETAISAI, ĮRANKIAI, ĮRENGINIAI</t>
  </si>
  <si>
    <t>KITA ĮRANGA, PRIETAISAI, ĮRANKIAI, ĮRENGINIAI: VALDYMO, DUOMENŲ PERDAVIMO, KONTROLĖS SISTEMOS</t>
  </si>
  <si>
    <t>KITA ĮRANGA, PRIETAISAI, ĮRANKIAI, ĮRENGINIAI: ŠILUMOS KIEKIO APSKAITOS PRIETAISAI</t>
  </si>
  <si>
    <t>Šilumos apskaitos prietaisai</t>
  </si>
  <si>
    <t>Šilumos apskaitos prietaisai (Elektrėnai)</t>
  </si>
  <si>
    <t>Šilumos apskaitos prietaisai(Garliava)</t>
  </si>
  <si>
    <t>KITA ĮRANGA, PRIETAISAI, ĮRANKIAI, ĮRENGINIAI: KITI ŠILUMOS MATAVIMO IR REGULIAVIMO PRIETAISAI</t>
  </si>
  <si>
    <t>KITA ĮRANGA, PRIETAISAI, ĮRANKIAI, ĮRENGINIAI: NURODYTI</t>
  </si>
  <si>
    <t>Dulkių siurblys SEBO-G2</t>
  </si>
  <si>
    <t>2010.11.16</t>
  </si>
  <si>
    <t>Kompiuteris I5-760</t>
  </si>
  <si>
    <t>Dulkių siurblys 445X ( su priedais)</t>
  </si>
  <si>
    <t>2012.08.07</t>
  </si>
  <si>
    <t>Kompiuteris Intel i5-3470/2x500GB Raid/4GB 1600MHz</t>
  </si>
  <si>
    <t>2013.01.22</t>
  </si>
  <si>
    <t>Serveris Asus, H77, DualDDR3-1600, 2xSATA3</t>
  </si>
  <si>
    <t>2013.02.07</t>
  </si>
  <si>
    <t>Kompiuteris SW OEM WIN 7 PRO SPI 64B 1PK PQC-04649 MS</t>
  </si>
  <si>
    <t>Kompiuteris 17R (5721) Silver, 17,3 FHD (1920x1080)</t>
  </si>
  <si>
    <t>2013.04.30</t>
  </si>
  <si>
    <t>Kompiuteris Inspiron 17R (5721) Silver, 17,3 FHD (1920x1080)</t>
  </si>
  <si>
    <t>2013.05.13</t>
  </si>
  <si>
    <t>Kavos aparatas Jura Impressa J9.3a TFT Aroma+</t>
  </si>
  <si>
    <t>2013.05.30</t>
  </si>
  <si>
    <t>Monitorius DELL LCD U3014 UltraSharp 30"</t>
  </si>
  <si>
    <t>2013.06.03</t>
  </si>
  <si>
    <t>Sisteminis blokas Intel i3-3470/Z77/8GB Ram 1600/60GB</t>
  </si>
  <si>
    <t>2013.06.14</t>
  </si>
  <si>
    <t>MacBook Pro 15,4 Retina QC</t>
  </si>
  <si>
    <t>Dokumentų naikintuvas REXEL Auto+300X</t>
  </si>
  <si>
    <t>Kompiuteris Mikronas Intel core l3 4160 2x500 4GB</t>
  </si>
  <si>
    <t>Kompiuteris Toshiba Z30-A-1E1</t>
  </si>
  <si>
    <t>Monitorius Apple Thunderbolt Display 27'B</t>
  </si>
  <si>
    <t>Apple iPad PRO 20 11 4G</t>
  </si>
  <si>
    <t>Deli LCD U25 15G 63 monitorius su priedais</t>
  </si>
  <si>
    <t>HP Probook 450 15,6 FHD ir priedai</t>
  </si>
  <si>
    <t>Šildytuvas</t>
  </si>
  <si>
    <t>Neš.komp Dell 3593 i7-1065G7 (Garliava)</t>
  </si>
  <si>
    <t>Įmontuojamas šaldytuvas Siemens K 187SKF31</t>
  </si>
  <si>
    <t>Mikrobangų krosnelė Siemens BE634RGS1</t>
  </si>
  <si>
    <t>Indaplovė Bosch SMV58N90EU</t>
  </si>
  <si>
    <t>II.5.</t>
  </si>
  <si>
    <t>TRANSPORTO PRIEMONĖS</t>
  </si>
  <si>
    <t>TRANSPORTO PRIEMONĖS: TRAKTORIAI, EKSKAVATORIAI, PAN.MECHANIZMAI</t>
  </si>
  <si>
    <t>TRANSPORTO PRIEMONĖS: LENGVIEJI AUTOMOBILIAI</t>
  </si>
  <si>
    <t>Automobilis Volvo S80</t>
  </si>
  <si>
    <t>Automobilis Volvo S60</t>
  </si>
  <si>
    <t>Automobilis Skoda Octavia</t>
  </si>
  <si>
    <t>TRANSPORTO PRIEMONĖS: NURODYTI</t>
  </si>
  <si>
    <t>II. 6.</t>
  </si>
  <si>
    <t>KITAS MATERIALUSIS TURTAS: BALDAI, SPEC. DRABUŽIAI, KILIMAI, UŽUOLAIDOS IR PAN. TURTAS</t>
  </si>
  <si>
    <t>Metalinis konteineris Nr.1</t>
  </si>
  <si>
    <t>2017.12.13</t>
  </si>
  <si>
    <t>Metalinis konteineris Nr.2</t>
  </si>
  <si>
    <t>Vienvietis minkštasuolis</t>
  </si>
  <si>
    <t>2009.02.03</t>
  </si>
  <si>
    <t>Stalas su priestaliu (su užraktu) ir panelė</t>
  </si>
  <si>
    <t>2009.02.10</t>
  </si>
  <si>
    <t>Vadovo stalas</t>
  </si>
  <si>
    <t>Komoda</t>
  </si>
  <si>
    <t>Konferencinis stalas Laguna</t>
  </si>
  <si>
    <t>Stalas su panele BEA</t>
  </si>
  <si>
    <t>Stalas su 4-rių stalčių spintele ir panele</t>
  </si>
  <si>
    <t>2009.11.09</t>
  </si>
  <si>
    <t>Biuro baldai</t>
  </si>
  <si>
    <t>2011.02.28</t>
  </si>
  <si>
    <t>Stalas su 4-rių stalčių spintele</t>
  </si>
  <si>
    <t>2011.03.14</t>
  </si>
  <si>
    <t>2013.04.08</t>
  </si>
  <si>
    <t>Dokumentų spinta 800x404x1823 su plaušo nugarėle</t>
  </si>
  <si>
    <t>Kėdė Persona metalic (black plastic)</t>
  </si>
  <si>
    <t>Komoda prie printerių</t>
  </si>
  <si>
    <t>Virtuvinis stalas</t>
  </si>
  <si>
    <t>Koridoriaus spinta su lentynom</t>
  </si>
  <si>
    <t>Sisteminis blokas</t>
  </si>
  <si>
    <t>Siurblys PDE DLXB PH-RX-CL/m 8-10 EPDM</t>
  </si>
  <si>
    <t>Bizhup. C250i daugiaf.kop. su DF632/toneriais/Spintelė</t>
  </si>
  <si>
    <t>2019.12.12</t>
  </si>
  <si>
    <t>Archyvo baldai</t>
  </si>
  <si>
    <t>III.</t>
  </si>
  <si>
    <t>INVESTICINIS TURTAS</t>
  </si>
  <si>
    <t>IV.</t>
  </si>
  <si>
    <t>KITAS ILGALAIKIS TURTAS</t>
  </si>
  <si>
    <t>IŠ VISO:</t>
  </si>
  <si>
    <t>Direktorius</t>
  </si>
  <si>
    <t>_________________</t>
  </si>
  <si>
    <t>Romualdas Rutka</t>
  </si>
  <si>
    <t>Tvirtinu:</t>
  </si>
  <si>
    <t xml:space="preserve">   Pareigos</t>
  </si>
  <si>
    <t>Parašas</t>
  </si>
  <si>
    <t>Vardas, pavardė</t>
  </si>
  <si>
    <t>(h)</t>
  </si>
  <si>
    <t>Suderinimo data ir nutarimo Nr.</t>
  </si>
  <si>
    <t>Bendrosios veiklos turtas5</t>
  </si>
  <si>
    <t>Pagal koncesijos nuomos sutartį valdomas turtas6</t>
  </si>
  <si>
    <t>Nudėvėjimo (eksploat.) laikotarpis          metai</t>
  </si>
  <si>
    <t>Reguliuojamų kainų verslo vienetams ir paslaugoms (produktams) draudžiamo priskirti turto vertė2,4</t>
  </si>
  <si>
    <t>Metinis nusidėvėjim. (leidžiamos priskirti turto vertės)</t>
  </si>
  <si>
    <t>Metinis nusidėvėjim. (draudžiamos priskirti turto vertės)</t>
  </si>
  <si>
    <t>Leidžiamos priskirti turto likutinės vertės paskirstymas</t>
  </si>
  <si>
    <t>Šilumos (produkto) gamyba</t>
  </si>
  <si>
    <t>Šilumos poreikio piko pajėgumų ir rezervinės galios užtikrinimas</t>
  </si>
  <si>
    <t>katilinių ir elektrodinių katilinių kolektoriuose</t>
  </si>
  <si>
    <t>Šilumos energijos perdavimo verslo vienetas</t>
  </si>
  <si>
    <t xml:space="preserve">Šilumos perdavimas centralizuoto šilumos tiekimo sistemos tinklais </t>
  </si>
  <si>
    <t>Šilumos sektoriaus įmonių apskaitos atskyrimo ir sąnaudų paskirstymo reikalavimų aprašo</t>
  </si>
  <si>
    <t>2 priedas</t>
  </si>
  <si>
    <r>
      <t xml:space="preserve">__________________ ŪKIO SUBJEKTO ILGALAIKIO TURTO VERTĖS IR NUSIDĖVĖJIMO </t>
    </r>
    <r>
      <rPr>
        <b/>
        <sz val="12"/>
        <rFont val="Times New Roman"/>
        <family val="1"/>
      </rPr>
      <t xml:space="preserve">(AMORTIZACIJOS) </t>
    </r>
    <r>
      <rPr>
        <b/>
        <sz val="12"/>
        <rFont val="Times New Roman"/>
        <family val="1"/>
        <charset val="186"/>
      </rPr>
      <t xml:space="preserve">ATASKAITA </t>
    </r>
  </si>
  <si>
    <t>IŠ VISO</t>
  </si>
  <si>
    <r>
      <t>CŠT sistema 1</t>
    </r>
    <r>
      <rPr>
        <vertAlign val="superscript"/>
        <sz val="10"/>
        <rFont val="Times New Roman"/>
        <family val="1"/>
        <charset val="186"/>
      </rPr>
      <t>7</t>
    </r>
  </si>
  <si>
    <t>Mažmeninio aptarnavimo verslo vienetas</t>
  </si>
  <si>
    <t>Karšto vandens tiekimo verslo vienetas</t>
  </si>
  <si>
    <t>Neatsiskaitomųjų šilumos apskaitos prietaisų aptarnavimo  verslo vienetas</t>
  </si>
  <si>
    <t>Pastatų šildymo ir karšto vandens sistemų priežiūros verslo vienetas</t>
  </si>
  <si>
    <t>Prekybos apyvartiniais taršos leidimais ir su ja susijusios veiklos verslo vienetas</t>
  </si>
  <si>
    <t>Kitos reguliuojamosios veiklos verslo vienetas</t>
  </si>
  <si>
    <t>Nereguliuojamosios veiklos verslo vienetas</t>
  </si>
  <si>
    <t>Kitos reguliuojamos veiklos verslo vienetas</t>
  </si>
  <si>
    <t xml:space="preserve">... paslauga (produktas) </t>
  </si>
  <si>
    <t xml:space="preserve">Balansavimas centralizuoto šilumos tiekimo sistemoje </t>
  </si>
  <si>
    <t xml:space="preserve">Karšto vandens tiekimas (ruošimas ir vartotojų mažmeninis aptarnavimas) </t>
  </si>
  <si>
    <t>Karšto vandens temperatūros palaikymas</t>
  </si>
  <si>
    <t>Karšto vandens apskaitos prietaisų aptarnavimas</t>
  </si>
  <si>
    <t xml:space="preserve">Pastatų šildymo ir karšto vandens sistemų einamoji priežiūra) </t>
  </si>
  <si>
    <t>Pastatų šildymo ir karšto vandens sistemų rekonstrukcija</t>
  </si>
  <si>
    <t xml:space="preserve">Elektros energijos (produkto) gamyba </t>
  </si>
  <si>
    <t>Geriamojo vandens tiekimas ir nuotekų tvarkymas</t>
  </si>
  <si>
    <t>kogeneracinėse jėgainėse</t>
  </si>
  <si>
    <t>2020 m.</t>
  </si>
  <si>
    <t>2015-06-18 Nr. O3-371</t>
  </si>
  <si>
    <t>2021-03-15 Nr. O3E-321</t>
  </si>
  <si>
    <t>2016, 2017 m.</t>
  </si>
  <si>
    <t>2016, 2017, 2019 m.</t>
  </si>
  <si>
    <t xml:space="preserve">2016, 2017 m. </t>
  </si>
  <si>
    <t xml:space="preserve">2017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</si>
</sst>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0\ _L_t_-;\-* #,##0.00\ _L_t_-;_-* &quot;-&quot;??\ _L_t_-;_-@_-"/>
    <numFmt numFmtId="166" formatCode="_-* #,##0.0\ _L_t_-;\-* #,##0.0\ _L_t_-;_-* &quot;-&quot;??\ _L_t_-;_-@_-"/>
    <numFmt numFmtId="167" formatCode="_-* #,##0\ _L_t_-;\-* #,##0\ _L_t_-;_-* &quot;-&quot;??\ _L_t_-;_-@_-"/>
    <numFmt numFmtId="168" formatCode="yyyy/mm/dd;@"/>
    <numFmt numFmtId="169" formatCode="_(* #,##0.00_);_(* \(#,##0.00\);_(* &quot;-&quot;??_);_(@_)"/>
    <numFmt numFmtId="170" formatCode="_-* #,##0\ _€_-;\-* #,##0\ _€_-;_-* &quot;-&quot;??\ _€_-;_-@_-"/>
  </numFmts>
  <fonts count="44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 Narrow"/>
      <family val="2"/>
    </font>
    <font>
      <sz val="10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0"/>
      <color indexed="12"/>
      <name val="Arial Narrow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Narrow"/>
      <family val="2"/>
    </font>
    <font>
      <sz val="11"/>
      <color indexed="8"/>
      <name val="Calibri"/>
      <family val="2"/>
      <charset val="186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Times New Roman"/>
      <family val="1"/>
      <charset val="186"/>
    </font>
    <font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 Narrow"/>
      <family val="2"/>
    </font>
    <font>
      <sz val="11"/>
      <color rgb="FF000000"/>
      <name val="Calibri"/>
      <family val="2"/>
    </font>
    <font>
      <sz val="10"/>
      <color rgb="FF00B0F0"/>
      <name val="Arial Narrow"/>
      <family val="2"/>
    </font>
    <font>
      <i/>
      <sz val="10"/>
      <name val="Arial Narrow"/>
      <family val="2"/>
    </font>
    <font>
      <b/>
      <sz val="10"/>
      <color rgb="FF00B0F0"/>
      <name val="Calibri"/>
      <family val="2"/>
      <charset val="186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i/>
      <sz val="10"/>
      <color indexed="8"/>
      <name val="Arial Narrow"/>
      <family val="2"/>
    </font>
    <font>
      <i/>
      <sz val="10"/>
      <color rgb="FF00B0F0"/>
      <name val="Arial Narrow"/>
      <family val="2"/>
    </font>
    <font>
      <i/>
      <sz val="10"/>
      <color theme="1"/>
      <name val="Arial Narrow"/>
      <family val="2"/>
    </font>
    <font>
      <b/>
      <i/>
      <sz val="10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34" fillId="0" borderId="0"/>
  </cellStyleXfs>
  <cellXfs count="45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/>
    <xf numFmtId="0" fontId="4" fillId="2" borderId="0" xfId="2" applyFont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6" fontId="1" fillId="2" borderId="0" xfId="1" applyNumberFormat="1" applyFont="1" applyFill="1" applyBorder="1"/>
    <xf numFmtId="165" fontId="1" fillId="2" borderId="0" xfId="1" applyNumberFormat="1" applyFont="1" applyFill="1"/>
    <xf numFmtId="0" fontId="1" fillId="3" borderId="0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4" borderId="23" xfId="0" applyFont="1" applyFill="1" applyBorder="1" applyAlignment="1">
      <alignment horizontal="right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5" borderId="23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167" fontId="13" fillId="5" borderId="35" xfId="1" applyNumberFormat="1" applyFont="1" applyFill="1" applyBorder="1" applyAlignment="1">
      <alignment horizontal="left" vertical="center" wrapText="1"/>
    </xf>
    <xf numFmtId="167" fontId="13" fillId="0" borderId="35" xfId="1" applyNumberFormat="1" applyFont="1" applyFill="1" applyBorder="1" applyAlignment="1">
      <alignment horizontal="left" vertical="center" wrapText="1"/>
    </xf>
    <xf numFmtId="0" fontId="14" fillId="2" borderId="0" xfId="0" applyFont="1" applyFill="1"/>
    <xf numFmtId="0" fontId="9" fillId="2" borderId="36" xfId="3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>
      <alignment horizontal="center"/>
    </xf>
    <xf numFmtId="167" fontId="10" fillId="0" borderId="36" xfId="1" applyNumberFormat="1" applyFont="1" applyFill="1" applyBorder="1"/>
    <xf numFmtId="167" fontId="10" fillId="0" borderId="38" xfId="1" applyNumberFormat="1" applyFont="1" applyFill="1" applyBorder="1"/>
    <xf numFmtId="167" fontId="10" fillId="0" borderId="20" xfId="1" applyNumberFormat="1" applyFont="1" applyFill="1" applyBorder="1"/>
    <xf numFmtId="167" fontId="10" fillId="0" borderId="37" xfId="1" applyNumberFormat="1" applyFont="1" applyFill="1" applyBorder="1"/>
    <xf numFmtId="167" fontId="10" fillId="0" borderId="39" xfId="1" applyNumberFormat="1" applyFont="1" applyFill="1" applyBorder="1"/>
    <xf numFmtId="167" fontId="14" fillId="0" borderId="0" xfId="1" applyNumberFormat="1" applyFont="1" applyFill="1" applyBorder="1"/>
    <xf numFmtId="0" fontId="9" fillId="2" borderId="17" xfId="3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>
      <alignment horizontal="center"/>
    </xf>
    <xf numFmtId="167" fontId="10" fillId="0" borderId="17" xfId="1" applyNumberFormat="1" applyFont="1" applyFill="1" applyBorder="1"/>
    <xf numFmtId="167" fontId="10" fillId="0" borderId="18" xfId="1" applyNumberFormat="1" applyFont="1" applyFill="1" applyBorder="1"/>
    <xf numFmtId="167" fontId="10" fillId="0" borderId="2" xfId="1" applyNumberFormat="1" applyFont="1" applyFill="1" applyBorder="1"/>
    <xf numFmtId="167" fontId="10" fillId="0" borderId="4" xfId="1" applyNumberFormat="1" applyFont="1" applyFill="1" applyBorder="1"/>
    <xf numFmtId="167" fontId="10" fillId="0" borderId="40" xfId="1" applyNumberFormat="1" applyFont="1" applyFill="1" applyBorder="1"/>
    <xf numFmtId="0" fontId="16" fillId="6" borderId="17" xfId="3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>
      <alignment horizontal="center"/>
    </xf>
    <xf numFmtId="167" fontId="13" fillId="6" borderId="17" xfId="1" applyNumberFormat="1" applyFont="1" applyFill="1" applyBorder="1"/>
    <xf numFmtId="167" fontId="13" fillId="0" borderId="17" xfId="1" applyNumberFormat="1" applyFont="1" applyFill="1" applyBorder="1"/>
    <xf numFmtId="0" fontId="18" fillId="0" borderId="18" xfId="4" applyFont="1" applyFill="1" applyBorder="1"/>
    <xf numFmtId="0" fontId="19" fillId="7" borderId="18" xfId="4" applyFont="1" applyFill="1" applyBorder="1" applyAlignment="1">
      <alignment horizontal="left" vertical="top"/>
    </xf>
    <xf numFmtId="0" fontId="19" fillId="7" borderId="3" xfId="3" applyFont="1" applyFill="1" applyBorder="1" applyAlignment="1" applyProtection="1">
      <alignment horizontal="left" vertical="center" wrapText="1"/>
      <protection locked="0"/>
    </xf>
    <xf numFmtId="0" fontId="19" fillId="7" borderId="4" xfId="3" applyFont="1" applyFill="1" applyBorder="1" applyAlignment="1" applyProtection="1">
      <alignment horizontal="left" vertical="center" wrapText="1"/>
      <protection locked="0"/>
    </xf>
    <xf numFmtId="0" fontId="19" fillId="0" borderId="18" xfId="4" applyFont="1" applyFill="1" applyBorder="1" applyAlignment="1">
      <alignment horizontal="center"/>
    </xf>
    <xf numFmtId="168" fontId="19" fillId="0" borderId="18" xfId="4" applyNumberFormat="1" applyFont="1" applyFill="1" applyBorder="1" applyAlignment="1">
      <alignment horizontal="center" vertical="top" wrapText="1"/>
    </xf>
    <xf numFmtId="0" fontId="19" fillId="2" borderId="18" xfId="0" applyFont="1" applyFill="1" applyBorder="1" applyAlignment="1">
      <alignment horizontal="center"/>
    </xf>
    <xf numFmtId="167" fontId="19" fillId="7" borderId="17" xfId="1" applyNumberFormat="1" applyFont="1" applyFill="1" applyBorder="1" applyAlignment="1">
      <alignment horizontal="center"/>
    </xf>
    <xf numFmtId="167" fontId="16" fillId="7" borderId="18" xfId="1" applyNumberFormat="1" applyFont="1" applyFill="1" applyBorder="1"/>
    <xf numFmtId="167" fontId="19" fillId="7" borderId="18" xfId="1" applyNumberFormat="1" applyFont="1" applyFill="1" applyBorder="1" applyAlignment="1">
      <alignment horizontal="center"/>
    </xf>
    <xf numFmtId="167" fontId="16" fillId="7" borderId="2" xfId="1" applyNumberFormat="1" applyFont="1" applyFill="1" applyBorder="1"/>
    <xf numFmtId="167" fontId="19" fillId="7" borderId="18" xfId="1" applyNumberFormat="1" applyFont="1" applyFill="1" applyBorder="1"/>
    <xf numFmtId="167" fontId="19" fillId="7" borderId="4" xfId="1" applyNumberFormat="1" applyFont="1" applyFill="1" applyBorder="1"/>
    <xf numFmtId="167" fontId="19" fillId="7" borderId="40" xfId="1" applyNumberFormat="1" applyFont="1" applyFill="1" applyBorder="1"/>
    <xf numFmtId="167" fontId="9" fillId="7" borderId="17" xfId="1" applyNumberFormat="1" applyFont="1" applyFill="1" applyBorder="1"/>
    <xf numFmtId="167" fontId="9" fillId="7" borderId="18" xfId="1" applyNumberFormat="1" applyFont="1" applyFill="1" applyBorder="1"/>
    <xf numFmtId="167" fontId="9" fillId="7" borderId="2" xfId="1" applyNumberFormat="1" applyFont="1" applyFill="1" applyBorder="1"/>
    <xf numFmtId="167" fontId="9" fillId="7" borderId="4" xfId="1" applyNumberFormat="1" applyFont="1" applyFill="1" applyBorder="1"/>
    <xf numFmtId="167" fontId="9" fillId="7" borderId="40" xfId="1" applyNumberFormat="1" applyFont="1" applyFill="1" applyBorder="1"/>
    <xf numFmtId="167" fontId="19" fillId="7" borderId="17" xfId="1" applyNumberFormat="1" applyFont="1" applyFill="1" applyBorder="1"/>
    <xf numFmtId="167" fontId="19" fillId="7" borderId="2" xfId="1" applyNumberFormat="1" applyFont="1" applyFill="1" applyBorder="1"/>
    <xf numFmtId="167" fontId="20" fillId="0" borderId="0" xfId="1" applyNumberFormat="1" applyFont="1" applyFill="1" applyBorder="1"/>
    <xf numFmtId="0" fontId="20" fillId="2" borderId="0" xfId="0" applyFont="1" applyFill="1"/>
    <xf numFmtId="0" fontId="21" fillId="0" borderId="18" xfId="4" applyFont="1" applyFill="1" applyBorder="1"/>
    <xf numFmtId="0" fontId="22" fillId="7" borderId="18" xfId="4" applyFont="1" applyFill="1" applyBorder="1" applyAlignment="1">
      <alignment horizontal="left" vertical="top"/>
    </xf>
    <xf numFmtId="167" fontId="10" fillId="7" borderId="18" xfId="1" applyNumberFormat="1" applyFont="1" applyFill="1" applyBorder="1"/>
    <xf numFmtId="167" fontId="23" fillId="7" borderId="18" xfId="1" applyNumberFormat="1" applyFont="1" applyFill="1" applyBorder="1" applyAlignment="1">
      <alignment horizontal="center"/>
    </xf>
    <xf numFmtId="167" fontId="10" fillId="7" borderId="2" xfId="1" applyNumberFormat="1" applyFont="1" applyFill="1" applyBorder="1"/>
    <xf numFmtId="167" fontId="23" fillId="7" borderId="18" xfId="1" applyNumberFormat="1" applyFont="1" applyFill="1" applyBorder="1"/>
    <xf numFmtId="167" fontId="23" fillId="7" borderId="4" xfId="1" applyNumberFormat="1" applyFont="1" applyFill="1" applyBorder="1"/>
    <xf numFmtId="0" fontId="22" fillId="7" borderId="18" xfId="4" applyFont="1" applyFill="1" applyBorder="1"/>
    <xf numFmtId="168" fontId="19" fillId="0" borderId="18" xfId="4" applyNumberFormat="1" applyFont="1" applyFill="1" applyBorder="1" applyAlignment="1">
      <alignment horizontal="center"/>
    </xf>
    <xf numFmtId="0" fontId="19" fillId="7" borderId="3" xfId="3" applyFont="1" applyFill="1" applyBorder="1" applyAlignment="1" applyProtection="1">
      <alignment vertical="center" wrapText="1"/>
      <protection locked="0"/>
    </xf>
    <xf numFmtId="0" fontId="19" fillId="7" borderId="4" xfId="3" applyFont="1" applyFill="1" applyBorder="1" applyAlignment="1" applyProtection="1">
      <alignment vertical="center" wrapText="1"/>
      <protection locked="0"/>
    </xf>
    <xf numFmtId="0" fontId="19" fillId="8" borderId="18" xfId="4" applyFont="1" applyFill="1" applyBorder="1" applyAlignment="1">
      <alignment horizontal="center"/>
    </xf>
    <xf numFmtId="168" fontId="19" fillId="8" borderId="18" xfId="4" applyNumberFormat="1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167" fontId="19" fillId="8" borderId="17" xfId="1" applyNumberFormat="1" applyFont="1" applyFill="1" applyBorder="1" applyAlignment="1">
      <alignment horizontal="center"/>
    </xf>
    <xf numFmtId="167" fontId="10" fillId="8" borderId="18" xfId="1" applyNumberFormat="1" applyFont="1" applyFill="1" applyBorder="1"/>
    <xf numFmtId="167" fontId="23" fillId="8" borderId="18" xfId="1" applyNumberFormat="1" applyFont="1" applyFill="1" applyBorder="1" applyAlignment="1">
      <alignment horizontal="center"/>
    </xf>
    <xf numFmtId="167" fontId="10" fillId="8" borderId="2" xfId="1" applyNumberFormat="1" applyFont="1" applyFill="1" applyBorder="1"/>
    <xf numFmtId="167" fontId="23" fillId="8" borderId="18" xfId="1" applyNumberFormat="1" applyFont="1" applyFill="1" applyBorder="1"/>
    <xf numFmtId="167" fontId="23" fillId="8" borderId="4" xfId="1" applyNumberFormat="1" applyFont="1" applyFill="1" applyBorder="1"/>
    <xf numFmtId="167" fontId="19" fillId="8" borderId="40" xfId="1" applyNumberFormat="1" applyFont="1" applyFill="1" applyBorder="1"/>
    <xf numFmtId="167" fontId="9" fillId="8" borderId="17" xfId="1" applyNumberFormat="1" applyFont="1" applyFill="1" applyBorder="1"/>
    <xf numFmtId="167" fontId="9" fillId="8" borderId="18" xfId="1" applyNumberFormat="1" applyFont="1" applyFill="1" applyBorder="1"/>
    <xf numFmtId="167" fontId="9" fillId="8" borderId="2" xfId="1" applyNumberFormat="1" applyFont="1" applyFill="1" applyBorder="1"/>
    <xf numFmtId="167" fontId="9" fillId="8" borderId="4" xfId="1" applyNumberFormat="1" applyFont="1" applyFill="1" applyBorder="1"/>
    <xf numFmtId="167" fontId="9" fillId="8" borderId="40" xfId="1" applyNumberFormat="1" applyFont="1" applyFill="1" applyBorder="1"/>
    <xf numFmtId="167" fontId="19" fillId="8" borderId="17" xfId="1" applyNumberFormat="1" applyFont="1" applyFill="1" applyBorder="1"/>
    <xf numFmtId="167" fontId="16" fillId="8" borderId="4" xfId="1" applyNumberFormat="1" applyFont="1" applyFill="1" applyBorder="1"/>
    <xf numFmtId="167" fontId="16" fillId="8" borderId="18" xfId="1" applyNumberFormat="1" applyFont="1" applyFill="1" applyBorder="1"/>
    <xf numFmtId="167" fontId="19" fillId="8" borderId="18" xfId="1" applyNumberFormat="1" applyFont="1" applyFill="1" applyBorder="1"/>
    <xf numFmtId="167" fontId="16" fillId="8" borderId="2" xfId="1" applyNumberFormat="1" applyFont="1" applyFill="1" applyBorder="1"/>
    <xf numFmtId="167" fontId="19" fillId="8" borderId="4" xfId="1" applyNumberFormat="1" applyFont="1" applyFill="1" applyBorder="1"/>
    <xf numFmtId="167" fontId="19" fillId="0" borderId="40" xfId="1" applyNumberFormat="1" applyFont="1" applyFill="1" applyBorder="1"/>
    <xf numFmtId="167" fontId="24" fillId="7" borderId="40" xfId="1" applyNumberFormat="1" applyFont="1" applyFill="1" applyBorder="1"/>
    <xf numFmtId="0" fontId="16" fillId="5" borderId="35" xfId="3" applyFont="1" applyFill="1" applyBorder="1" applyAlignment="1" applyProtection="1">
      <alignment horizontal="center" vertical="center" wrapText="1"/>
      <protection locked="0"/>
    </xf>
    <xf numFmtId="0" fontId="10" fillId="5" borderId="33" xfId="0" applyFont="1" applyFill="1" applyBorder="1" applyAlignment="1">
      <alignment horizontal="center"/>
    </xf>
    <xf numFmtId="167" fontId="10" fillId="5" borderId="35" xfId="1" applyNumberFormat="1" applyFont="1" applyFill="1" applyBorder="1"/>
    <xf numFmtId="0" fontId="16" fillId="9" borderId="36" xfId="3" applyFont="1" applyFill="1" applyBorder="1" applyAlignment="1" applyProtection="1">
      <alignment horizontal="center" vertical="center" wrapText="1"/>
      <protection locked="0"/>
    </xf>
    <xf numFmtId="0" fontId="10" fillId="9" borderId="38" xfId="0" applyFont="1" applyFill="1" applyBorder="1" applyAlignment="1">
      <alignment horizontal="center"/>
    </xf>
    <xf numFmtId="167" fontId="13" fillId="9" borderId="36" xfId="1" applyNumberFormat="1" applyFont="1" applyFill="1" applyBorder="1"/>
    <xf numFmtId="167" fontId="13" fillId="0" borderId="36" xfId="1" applyNumberFormat="1" applyFont="1" applyFill="1" applyBorder="1"/>
    <xf numFmtId="0" fontId="9" fillId="6" borderId="17" xfId="3" applyFont="1" applyFill="1" applyBorder="1" applyAlignment="1" applyProtection="1">
      <alignment horizontal="center" vertical="center" wrapText="1"/>
      <protection locked="0"/>
    </xf>
    <xf numFmtId="0" fontId="22" fillId="0" borderId="2" xfId="4" applyFont="1" applyFill="1" applyBorder="1" applyAlignment="1">
      <alignment horizontal="center"/>
    </xf>
    <xf numFmtId="14" fontId="22" fillId="0" borderId="18" xfId="4" applyNumberFormat="1" applyFont="1" applyFill="1" applyBorder="1" applyAlignment="1">
      <alignment horizontal="center"/>
    </xf>
    <xf numFmtId="167" fontId="23" fillId="2" borderId="18" xfId="1" applyNumberFormat="1" applyFont="1" applyFill="1" applyBorder="1" applyAlignment="1">
      <alignment horizontal="center"/>
    </xf>
    <xf numFmtId="167" fontId="23" fillId="7" borderId="17" xfId="1" applyNumberFormat="1" applyFont="1" applyFill="1" applyBorder="1"/>
    <xf numFmtId="167" fontId="23" fillId="7" borderId="2" xfId="1" applyNumberFormat="1" applyFont="1" applyFill="1" applyBorder="1"/>
    <xf numFmtId="167" fontId="23" fillId="7" borderId="40" xfId="1" applyNumberFormat="1" applyFont="1" applyFill="1" applyBorder="1"/>
    <xf numFmtId="165" fontId="23" fillId="7" borderId="17" xfId="1" applyFont="1" applyFill="1" applyBorder="1"/>
    <xf numFmtId="0" fontId="9" fillId="6" borderId="36" xfId="3" applyFont="1" applyFill="1" applyBorder="1" applyAlignment="1" applyProtection="1">
      <alignment horizontal="center" vertical="center" wrapText="1"/>
      <protection locked="0"/>
    </xf>
    <xf numFmtId="0" fontId="23" fillId="8" borderId="18" xfId="0" applyFont="1" applyFill="1" applyBorder="1" applyAlignment="1">
      <alignment horizontal="center"/>
    </xf>
    <xf numFmtId="14" fontId="25" fillId="8" borderId="18" xfId="0" applyNumberFormat="1" applyFont="1" applyFill="1" applyBorder="1" applyAlignment="1">
      <alignment horizontal="center"/>
    </xf>
    <xf numFmtId="167" fontId="23" fillId="8" borderId="17" xfId="1" applyNumberFormat="1" applyFont="1" applyFill="1" applyBorder="1"/>
    <xf numFmtId="167" fontId="23" fillId="8" borderId="2" xfId="1" applyNumberFormat="1" applyFont="1" applyFill="1" applyBorder="1"/>
    <xf numFmtId="167" fontId="23" fillId="8" borderId="40" xfId="1" applyNumberFormat="1" applyFont="1" applyFill="1" applyBorder="1"/>
    <xf numFmtId="0" fontId="23" fillId="2" borderId="18" xfId="0" applyFont="1" applyFill="1" applyBorder="1" applyAlignment="1">
      <alignment horizontal="center"/>
    </xf>
    <xf numFmtId="14" fontId="23" fillId="2" borderId="18" xfId="0" applyNumberFormat="1" applyFont="1" applyFill="1" applyBorder="1" applyAlignment="1">
      <alignment horizontal="center"/>
    </xf>
    <xf numFmtId="167" fontId="23" fillId="10" borderId="17" xfId="1" applyNumberFormat="1" applyFont="1" applyFill="1" applyBorder="1"/>
    <xf numFmtId="167" fontId="23" fillId="10" borderId="18" xfId="1" applyNumberFormat="1" applyFont="1" applyFill="1" applyBorder="1"/>
    <xf numFmtId="167" fontId="23" fillId="10" borderId="2" xfId="1" applyNumberFormat="1" applyFont="1" applyFill="1" applyBorder="1"/>
    <xf numFmtId="167" fontId="23" fillId="10" borderId="4" xfId="1" applyNumberFormat="1" applyFont="1" applyFill="1" applyBorder="1"/>
    <xf numFmtId="167" fontId="23" fillId="10" borderId="40" xfId="1" applyNumberFormat="1" applyFont="1" applyFill="1" applyBorder="1"/>
    <xf numFmtId="167" fontId="1" fillId="10" borderId="18" xfId="1" applyNumberFormat="1" applyFont="1" applyFill="1" applyBorder="1"/>
    <xf numFmtId="167" fontId="1" fillId="10" borderId="2" xfId="1" applyNumberFormat="1" applyFont="1" applyFill="1" applyBorder="1"/>
    <xf numFmtId="167" fontId="1" fillId="10" borderId="4" xfId="1" applyNumberFormat="1" applyFont="1" applyFill="1" applyBorder="1"/>
    <xf numFmtId="14" fontId="23" fillId="8" borderId="18" xfId="0" applyNumberFormat="1" applyFont="1" applyFill="1" applyBorder="1" applyAlignment="1">
      <alignment horizontal="center"/>
    </xf>
    <xf numFmtId="167" fontId="1" fillId="8" borderId="17" xfId="1" applyNumberFormat="1" applyFont="1" applyFill="1" applyBorder="1"/>
    <xf numFmtId="167" fontId="1" fillId="8" borderId="18" xfId="1" applyNumberFormat="1" applyFont="1" applyFill="1" applyBorder="1"/>
    <xf numFmtId="167" fontId="1" fillId="8" borderId="2" xfId="1" applyNumberFormat="1" applyFont="1" applyFill="1" applyBorder="1"/>
    <xf numFmtId="167" fontId="1" fillId="8" borderId="4" xfId="1" applyNumberFormat="1" applyFont="1" applyFill="1" applyBorder="1"/>
    <xf numFmtId="167" fontId="1" fillId="8" borderId="40" xfId="1" applyNumberFormat="1" applyFont="1" applyFill="1" applyBorder="1"/>
    <xf numFmtId="0" fontId="16" fillId="11" borderId="36" xfId="3" applyFont="1" applyFill="1" applyBorder="1" applyAlignment="1" applyProtection="1">
      <alignment horizontal="center" vertical="center" wrapText="1"/>
      <protection locked="0"/>
    </xf>
    <xf numFmtId="0" fontId="10" fillId="11" borderId="18" xfId="0" applyFont="1" applyFill="1" applyBorder="1" applyAlignment="1">
      <alignment horizontal="center"/>
    </xf>
    <xf numFmtId="167" fontId="13" fillId="11" borderId="17" xfId="1" applyNumberFormat="1" applyFont="1" applyFill="1" applyBorder="1"/>
    <xf numFmtId="167" fontId="13" fillId="0" borderId="0" xfId="1" applyNumberFormat="1" applyFont="1" applyFill="1" applyBorder="1"/>
    <xf numFmtId="0" fontId="16" fillId="2" borderId="17" xfId="3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>
      <alignment horizontal="center"/>
    </xf>
    <xf numFmtId="14" fontId="23" fillId="0" borderId="18" xfId="0" applyNumberFormat="1" applyFont="1" applyFill="1" applyBorder="1" applyAlignment="1">
      <alignment horizontal="center"/>
    </xf>
    <xf numFmtId="167" fontId="23" fillId="0" borderId="17" xfId="1" applyNumberFormat="1" applyFont="1" applyFill="1" applyBorder="1"/>
    <xf numFmtId="167" fontId="10" fillId="0" borderId="17" xfId="1" applyNumberFormat="1" applyFont="1" applyFill="1" applyBorder="1" applyAlignment="1">
      <alignment horizontal="center"/>
    </xf>
    <xf numFmtId="0" fontId="9" fillId="0" borderId="17" xfId="3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/>
    </xf>
    <xf numFmtId="0" fontId="14" fillId="0" borderId="0" xfId="0" applyFont="1" applyFill="1"/>
    <xf numFmtId="167" fontId="19" fillId="8" borderId="2" xfId="1" applyNumberFormat="1" applyFont="1" applyFill="1" applyBorder="1"/>
    <xf numFmtId="167" fontId="23" fillId="6" borderId="18" xfId="1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14" fontId="10" fillId="6" borderId="18" xfId="0" applyNumberFormat="1" applyFont="1" applyFill="1" applyBorder="1" applyAlignment="1">
      <alignment horizontal="center"/>
    </xf>
    <xf numFmtId="167" fontId="10" fillId="6" borderId="17" xfId="1" applyNumberFormat="1" applyFont="1" applyFill="1" applyBorder="1"/>
    <xf numFmtId="14" fontId="10" fillId="11" borderId="18" xfId="0" applyNumberFormat="1" applyFont="1" applyFill="1" applyBorder="1" applyAlignment="1">
      <alignment horizontal="center"/>
    </xf>
    <xf numFmtId="14" fontId="10" fillId="2" borderId="18" xfId="0" applyNumberFormat="1" applyFont="1" applyFill="1" applyBorder="1" applyAlignment="1">
      <alignment horizontal="center"/>
    </xf>
    <xf numFmtId="167" fontId="10" fillId="7" borderId="4" xfId="1" applyNumberFormat="1" applyFont="1" applyFill="1" applyBorder="1"/>
    <xf numFmtId="0" fontId="19" fillId="2" borderId="17" xfId="3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/>
    <xf numFmtId="0" fontId="16" fillId="11" borderId="17" xfId="3" applyFont="1" applyFill="1" applyBorder="1" applyAlignment="1" applyProtection="1">
      <alignment horizontal="center" vertical="center" wrapText="1"/>
      <protection locked="0"/>
    </xf>
    <xf numFmtId="0" fontId="9" fillId="2" borderId="18" xfId="3" applyFont="1" applyFill="1" applyBorder="1" applyAlignment="1" applyProtection="1">
      <alignment horizontal="center" vertical="center" wrapText="1"/>
      <protection locked="0"/>
    </xf>
    <xf numFmtId="0" fontId="23" fillId="7" borderId="46" xfId="0" applyFont="1" applyFill="1" applyBorder="1" applyAlignment="1">
      <alignment horizontal="right" vertical="center" wrapText="1"/>
    </xf>
    <xf numFmtId="0" fontId="23" fillId="7" borderId="47" xfId="0" applyFont="1" applyFill="1" applyBorder="1" applyAlignment="1">
      <alignment horizontal="right" vertical="center" wrapText="1"/>
    </xf>
    <xf numFmtId="0" fontId="23" fillId="7" borderId="48" xfId="0" applyFont="1" applyFill="1" applyBorder="1" applyAlignment="1">
      <alignment horizontal="right" vertical="center"/>
    </xf>
    <xf numFmtId="0" fontId="23" fillId="2" borderId="45" xfId="0" applyFont="1" applyFill="1" applyBorder="1" applyAlignment="1">
      <alignment horizontal="center"/>
    </xf>
    <xf numFmtId="14" fontId="23" fillId="2" borderId="45" xfId="0" applyNumberFormat="1" applyFont="1" applyFill="1" applyBorder="1" applyAlignment="1">
      <alignment horizontal="center"/>
    </xf>
    <xf numFmtId="0" fontId="9" fillId="2" borderId="23" xfId="3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>
      <alignment horizontal="center"/>
    </xf>
    <xf numFmtId="167" fontId="10" fillId="2" borderId="35" xfId="1" applyNumberFormat="1" applyFont="1" applyFill="1" applyBorder="1"/>
    <xf numFmtId="167" fontId="10" fillId="2" borderId="33" xfId="1" applyNumberFormat="1" applyFont="1" applyFill="1" applyBorder="1"/>
    <xf numFmtId="167" fontId="10" fillId="2" borderId="41" xfId="1" applyNumberFormat="1" applyFont="1" applyFill="1" applyBorder="1"/>
    <xf numFmtId="167" fontId="10" fillId="2" borderId="43" xfId="1" applyNumberFormat="1" applyFont="1" applyFill="1" applyBorder="1"/>
    <xf numFmtId="167" fontId="10" fillId="2" borderId="51" xfId="1" applyNumberFormat="1" applyFont="1" applyFill="1" applyBorder="1"/>
    <xf numFmtId="167" fontId="10" fillId="2" borderId="36" xfId="1" applyNumberFormat="1" applyFont="1" applyFill="1" applyBorder="1"/>
    <xf numFmtId="167" fontId="10" fillId="2" borderId="38" xfId="1" applyNumberFormat="1" applyFont="1" applyFill="1" applyBorder="1"/>
    <xf numFmtId="167" fontId="10" fillId="2" borderId="20" xfId="1" applyNumberFormat="1" applyFont="1" applyFill="1" applyBorder="1"/>
    <xf numFmtId="167" fontId="10" fillId="2" borderId="37" xfId="1" applyNumberFormat="1" applyFont="1" applyFill="1" applyBorder="1"/>
    <xf numFmtId="167" fontId="10" fillId="2" borderId="39" xfId="1" applyNumberFormat="1" applyFont="1" applyFill="1" applyBorder="1"/>
    <xf numFmtId="0" fontId="9" fillId="2" borderId="44" xfId="3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>
      <alignment horizontal="center"/>
    </xf>
    <xf numFmtId="167" fontId="10" fillId="2" borderId="44" xfId="1" applyNumberFormat="1" applyFont="1" applyFill="1" applyBorder="1"/>
    <xf numFmtId="167" fontId="10" fillId="2" borderId="21" xfId="1" applyNumberFormat="1" applyFont="1" applyFill="1" applyBorder="1"/>
    <xf numFmtId="167" fontId="10" fillId="2" borderId="46" xfId="1" applyNumberFormat="1" applyFont="1" applyFill="1" applyBorder="1"/>
    <xf numFmtId="167" fontId="10" fillId="2" borderId="48" xfId="1" applyNumberFormat="1" applyFont="1" applyFill="1" applyBorder="1"/>
    <xf numFmtId="167" fontId="10" fillId="2" borderId="22" xfId="1" applyNumberFormat="1" applyFont="1" applyFill="1" applyBorder="1"/>
    <xf numFmtId="0" fontId="9" fillId="2" borderId="35" xfId="3" applyFont="1" applyFill="1" applyBorder="1" applyAlignment="1" applyProtection="1">
      <alignment horizontal="center" vertical="center" wrapText="1"/>
      <protection locked="0"/>
    </xf>
    <xf numFmtId="0" fontId="9" fillId="2" borderId="31" xfId="3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>
      <alignment horizontal="center"/>
    </xf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8" fillId="2" borderId="0" xfId="0" applyFont="1" applyFill="1" applyAlignment="1">
      <alignment horizontal="center"/>
    </xf>
    <xf numFmtId="167" fontId="28" fillId="2" borderId="0" xfId="1" applyNumberFormat="1" applyFont="1" applyFill="1"/>
    <xf numFmtId="0" fontId="0" fillId="0" borderId="0" xfId="0" applyFill="1"/>
    <xf numFmtId="0" fontId="0" fillId="2" borderId="0" xfId="0" applyFill="1"/>
    <xf numFmtId="169" fontId="28" fillId="0" borderId="0" xfId="0" applyNumberFormat="1" applyFont="1"/>
    <xf numFmtId="165" fontId="28" fillId="2" borderId="0" xfId="1" applyFont="1" applyFill="1"/>
    <xf numFmtId="167" fontId="1" fillId="2" borderId="0" xfId="0" applyNumberFormat="1" applyFont="1" applyFill="1"/>
    <xf numFmtId="164" fontId="1" fillId="2" borderId="0" xfId="0" applyNumberFormat="1" applyFont="1" applyFill="1"/>
    <xf numFmtId="167" fontId="28" fillId="2" borderId="0" xfId="0" applyNumberFormat="1" applyFont="1" applyFill="1"/>
    <xf numFmtId="0" fontId="9" fillId="2" borderId="0" xfId="0" applyFont="1" applyFill="1"/>
    <xf numFmtId="170" fontId="1" fillId="3" borderId="0" xfId="0" applyNumberFormat="1" applyFont="1" applyFill="1"/>
    <xf numFmtId="0" fontId="30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7" fontId="0" fillId="0" borderId="0" xfId="0" applyNumberFormat="1" applyFill="1"/>
    <xf numFmtId="0" fontId="28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1" fillId="5" borderId="2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167" fontId="23" fillId="2" borderId="4" xfId="1" applyNumberFormat="1" applyFont="1" applyFill="1" applyBorder="1" applyAlignment="1">
      <alignment horizontal="center"/>
    </xf>
    <xf numFmtId="167" fontId="23" fillId="8" borderId="4" xfId="1" applyNumberFormat="1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7" fontId="23" fillId="6" borderId="4" xfId="1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37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16" fillId="2" borderId="41" xfId="3" applyFont="1" applyFill="1" applyBorder="1" applyAlignment="1" applyProtection="1">
      <alignment horizontal="right" vertical="center" wrapText="1"/>
      <protection locked="0"/>
    </xf>
    <xf numFmtId="0" fontId="16" fillId="2" borderId="42" xfId="3" applyFont="1" applyFill="1" applyBorder="1" applyAlignment="1" applyProtection="1">
      <alignment horizontal="right" vertical="center" wrapText="1"/>
      <protection locked="0"/>
    </xf>
    <xf numFmtId="0" fontId="16" fillId="2" borderId="43" xfId="3" applyFont="1" applyFill="1" applyBorder="1" applyAlignment="1" applyProtection="1">
      <alignment horizontal="right" vertical="center" wrapText="1"/>
      <protection locked="0"/>
    </xf>
    <xf numFmtId="0" fontId="23" fillId="7" borderId="2" xfId="0" applyFont="1" applyFill="1" applyBorder="1" applyAlignment="1">
      <alignment horizontal="right" vertical="center" wrapText="1"/>
    </xf>
    <xf numFmtId="0" fontId="23" fillId="7" borderId="3" xfId="0" applyFont="1" applyFill="1" applyBorder="1" applyAlignment="1">
      <alignment horizontal="right" vertical="center" wrapText="1"/>
    </xf>
    <xf numFmtId="0" fontId="23" fillId="7" borderId="4" xfId="0" applyFont="1" applyFill="1" applyBorder="1" applyAlignment="1">
      <alignment horizontal="right" vertical="center" wrapText="1"/>
    </xf>
    <xf numFmtId="0" fontId="23" fillId="7" borderId="49" xfId="0" applyFont="1" applyFill="1" applyBorder="1" applyAlignment="1">
      <alignment horizontal="right" vertical="center" wrapText="1"/>
    </xf>
    <xf numFmtId="0" fontId="23" fillId="7" borderId="29" xfId="0" applyFont="1" applyFill="1" applyBorder="1" applyAlignment="1">
      <alignment horizontal="right" vertical="center" wrapText="1"/>
    </xf>
    <xf numFmtId="0" fontId="23" fillId="7" borderId="50" xfId="0" applyFont="1" applyFill="1" applyBorder="1" applyAlignment="1">
      <alignment horizontal="right" vertical="center" wrapText="1"/>
    </xf>
    <xf numFmtId="0" fontId="9" fillId="2" borderId="41" xfId="3" applyFont="1" applyFill="1" applyBorder="1" applyAlignment="1" applyProtection="1">
      <alignment horizontal="left" vertical="center" wrapText="1"/>
      <protection locked="0"/>
    </xf>
    <xf numFmtId="0" fontId="9" fillId="2" borderId="42" xfId="3" applyFont="1" applyFill="1" applyBorder="1" applyAlignment="1" applyProtection="1">
      <alignment horizontal="left" vertical="center" wrapText="1"/>
      <protection locked="0"/>
    </xf>
    <xf numFmtId="0" fontId="9" fillId="2" borderId="43" xfId="3" applyFont="1" applyFill="1" applyBorder="1" applyAlignment="1" applyProtection="1">
      <alignment horizontal="left" vertical="center" wrapText="1"/>
      <protection locked="0"/>
    </xf>
    <xf numFmtId="0" fontId="23" fillId="2" borderId="46" xfId="0" applyFont="1" applyFill="1" applyBorder="1" applyAlignment="1">
      <alignment horizontal="left" vertical="center" wrapText="1"/>
    </xf>
    <xf numFmtId="0" fontId="23" fillId="2" borderId="47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right" vertical="center" wrapText="1"/>
    </xf>
    <xf numFmtId="0" fontId="23" fillId="8" borderId="3" xfId="0" applyFont="1" applyFill="1" applyBorder="1" applyAlignment="1">
      <alignment horizontal="right" vertical="center" wrapText="1"/>
    </xf>
    <xf numFmtId="0" fontId="23" fillId="8" borderId="4" xfId="0" applyFont="1" applyFill="1" applyBorder="1" applyAlignment="1">
      <alignment horizontal="righ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37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23" fillId="10" borderId="2" xfId="0" applyFont="1" applyFill="1" applyBorder="1" applyAlignment="1">
      <alignment horizontal="right" vertical="center" wrapText="1"/>
    </xf>
    <xf numFmtId="0" fontId="23" fillId="10" borderId="3" xfId="0" applyFont="1" applyFill="1" applyBorder="1" applyAlignment="1">
      <alignment horizontal="right" vertical="center" wrapText="1"/>
    </xf>
    <xf numFmtId="0" fontId="23" fillId="10" borderId="4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3" fillId="3" borderId="3" xfId="0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 applyProtection="1">
      <alignment horizontal="left" vertical="center" wrapText="1"/>
      <protection locked="0"/>
    </xf>
    <xf numFmtId="0" fontId="9" fillId="0" borderId="4" xfId="3" applyFont="1" applyFill="1" applyBorder="1" applyAlignment="1" applyProtection="1">
      <alignment horizontal="left" vertical="center" wrapText="1"/>
      <protection locked="0"/>
    </xf>
    <xf numFmtId="0" fontId="9" fillId="3" borderId="2" xfId="3" applyFont="1" applyFill="1" applyBorder="1" applyAlignment="1" applyProtection="1">
      <alignment horizontal="left" vertical="center" wrapText="1"/>
      <protection locked="0"/>
    </xf>
    <xf numFmtId="0" fontId="9" fillId="3" borderId="3" xfId="3" applyFont="1" applyFill="1" applyBorder="1" applyAlignment="1" applyProtection="1">
      <alignment horizontal="left" vertical="center" wrapText="1"/>
      <protection locked="0"/>
    </xf>
    <xf numFmtId="0" fontId="9" fillId="3" borderId="4" xfId="3" applyFont="1" applyFill="1" applyBorder="1" applyAlignment="1" applyProtection="1">
      <alignment horizontal="left" vertical="center" wrapText="1"/>
      <protection locked="0"/>
    </xf>
    <xf numFmtId="0" fontId="9" fillId="6" borderId="2" xfId="3" applyFont="1" applyFill="1" applyBorder="1" applyAlignment="1" applyProtection="1">
      <alignment horizontal="left" vertical="center" wrapText="1"/>
      <protection locked="0"/>
    </xf>
    <xf numFmtId="0" fontId="9" fillId="6" borderId="3" xfId="3" applyFont="1" applyFill="1" applyBorder="1" applyAlignment="1" applyProtection="1">
      <alignment horizontal="left" vertical="center" wrapText="1"/>
      <protection locked="0"/>
    </xf>
    <xf numFmtId="0" fontId="9" fillId="6" borderId="4" xfId="3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22" fillId="8" borderId="2" xfId="4" applyFont="1" applyFill="1" applyBorder="1" applyAlignment="1">
      <alignment horizontal="left"/>
    </xf>
    <xf numFmtId="0" fontId="22" fillId="8" borderId="3" xfId="4" applyFont="1" applyFill="1" applyBorder="1" applyAlignment="1">
      <alignment horizontal="left"/>
    </xf>
    <xf numFmtId="0" fontId="22" fillId="8" borderId="4" xfId="4" applyFont="1" applyFill="1" applyBorder="1" applyAlignment="1">
      <alignment horizontal="left"/>
    </xf>
    <xf numFmtId="0" fontId="10" fillId="5" borderId="41" xfId="0" applyFont="1" applyFill="1" applyBorder="1" applyAlignment="1">
      <alignment horizontal="left" vertical="center" wrapText="1"/>
    </xf>
    <xf numFmtId="0" fontId="10" fillId="5" borderId="42" xfId="0" applyFont="1" applyFill="1" applyBorder="1" applyAlignment="1">
      <alignment horizontal="left" vertical="center" wrapText="1"/>
    </xf>
    <xf numFmtId="0" fontId="10" fillId="5" borderId="43" xfId="0" applyFont="1" applyFill="1" applyBorder="1" applyAlignment="1">
      <alignment horizontal="left" vertical="center" wrapText="1"/>
    </xf>
    <xf numFmtId="0" fontId="10" fillId="9" borderId="20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0" fillId="9" borderId="3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9" fillId="2" borderId="20" xfId="3" applyFont="1" applyFill="1" applyBorder="1" applyAlignment="1" applyProtection="1">
      <alignment horizontal="left" vertical="center" wrapText="1"/>
      <protection locked="0"/>
    </xf>
    <xf numFmtId="0" fontId="9" fillId="2" borderId="1" xfId="3" applyFont="1" applyFill="1" applyBorder="1" applyAlignment="1" applyProtection="1">
      <alignment horizontal="left" vertical="center" wrapText="1"/>
      <protection locked="0"/>
    </xf>
    <xf numFmtId="0" fontId="9" fillId="2" borderId="37" xfId="3" applyFont="1" applyFill="1" applyBorder="1" applyAlignment="1" applyProtection="1">
      <alignment horizontal="left" vertical="center" wrapText="1"/>
      <protection locked="0"/>
    </xf>
    <xf numFmtId="0" fontId="16" fillId="6" borderId="2" xfId="3" applyFont="1" applyFill="1" applyBorder="1" applyAlignment="1" applyProtection="1">
      <alignment horizontal="left" vertical="center" wrapText="1"/>
      <protection locked="0"/>
    </xf>
    <xf numFmtId="0" fontId="16" fillId="6" borderId="3" xfId="3" applyFont="1" applyFill="1" applyBorder="1" applyAlignment="1" applyProtection="1">
      <alignment horizontal="left" vertical="center" wrapText="1"/>
      <protection locked="0"/>
    </xf>
    <xf numFmtId="0" fontId="16" fillId="6" borderId="4" xfId="3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5" fillId="3" borderId="0" xfId="5" applyFont="1" applyFill="1"/>
    <xf numFmtId="0" fontId="36" fillId="3" borderId="0" xfId="2" applyFont="1" applyFill="1" applyAlignment="1" applyProtection="1"/>
    <xf numFmtId="0" fontId="37" fillId="3" borderId="0" xfId="5" applyFont="1" applyFill="1"/>
    <xf numFmtId="0" fontId="38" fillId="3" borderId="0" xfId="5" applyFont="1" applyFill="1" applyAlignment="1">
      <alignment horizontal="left" vertical="center" wrapText="1"/>
    </xf>
    <xf numFmtId="0" fontId="35" fillId="3" borderId="0" xfId="5" applyFont="1" applyFill="1" applyAlignment="1">
      <alignment horizontal="center"/>
    </xf>
    <xf numFmtId="0" fontId="38" fillId="3" borderId="0" xfId="5" applyFont="1" applyFill="1" applyAlignment="1">
      <alignment horizontal="center" vertical="center" wrapText="1"/>
    </xf>
    <xf numFmtId="0" fontId="35" fillId="3" borderId="0" xfId="5" applyFont="1" applyFill="1" applyAlignment="1">
      <alignment vertical="center" wrapText="1"/>
    </xf>
    <xf numFmtId="0" fontId="40" fillId="3" borderId="0" xfId="5" applyFont="1" applyFill="1"/>
    <xf numFmtId="0" fontId="35" fillId="3" borderId="9" xfId="5" applyFont="1" applyFill="1" applyBorder="1" applyAlignment="1">
      <alignment horizontal="center" vertical="center"/>
    </xf>
    <xf numFmtId="0" fontId="35" fillId="3" borderId="53" xfId="5" applyFont="1" applyFill="1" applyBorder="1" applyAlignment="1">
      <alignment horizontal="center" vertical="center"/>
    </xf>
    <xf numFmtId="0" fontId="35" fillId="3" borderId="10" xfId="5" applyFont="1" applyFill="1" applyBorder="1" applyAlignment="1">
      <alignment horizontal="center" vertical="center"/>
    </xf>
    <xf numFmtId="0" fontId="35" fillId="3" borderId="11" xfId="5" applyFont="1" applyFill="1" applyBorder="1" applyAlignment="1">
      <alignment horizontal="center" vertical="center"/>
    </xf>
    <xf numFmtId="0" fontId="35" fillId="3" borderId="12" xfId="5" applyFont="1" applyFill="1" applyBorder="1" applyAlignment="1">
      <alignment horizontal="center" vertical="center"/>
    </xf>
    <xf numFmtId="0" fontId="35" fillId="3" borderId="54" xfId="5" applyFont="1" applyFill="1" applyBorder="1" applyAlignment="1">
      <alignment horizontal="center" vertical="center"/>
    </xf>
    <xf numFmtId="0" fontId="35" fillId="3" borderId="13" xfId="5" applyFont="1" applyFill="1" applyBorder="1" applyAlignment="1">
      <alignment horizontal="center" vertical="center"/>
    </xf>
    <xf numFmtId="0" fontId="42" fillId="3" borderId="17" xfId="5" applyFont="1" applyFill="1" applyBorder="1" applyAlignment="1">
      <alignment horizontal="center" vertical="center" wrapText="1"/>
    </xf>
    <xf numFmtId="0" fontId="42" fillId="3" borderId="4" xfId="5" applyFont="1" applyFill="1" applyBorder="1" applyAlignment="1">
      <alignment horizontal="center" vertical="center" wrapText="1"/>
    </xf>
    <xf numFmtId="0" fontId="42" fillId="3" borderId="18" xfId="5" applyFont="1" applyFill="1" applyBorder="1" applyAlignment="1">
      <alignment horizontal="center" vertical="center" wrapText="1"/>
    </xf>
    <xf numFmtId="0" fontId="42" fillId="3" borderId="40" xfId="5" applyFont="1" applyFill="1" applyBorder="1" applyAlignment="1">
      <alignment horizontal="center" vertical="center" wrapText="1"/>
    </xf>
    <xf numFmtId="0" fontId="42" fillId="3" borderId="31" xfId="5" applyFont="1" applyFill="1" applyBorder="1" applyAlignment="1">
      <alignment horizontal="center" vertical="center" wrapText="1"/>
    </xf>
    <xf numFmtId="0" fontId="42" fillId="3" borderId="47" xfId="5" applyFont="1" applyFill="1" applyBorder="1" applyAlignment="1">
      <alignment horizontal="center" vertical="center" wrapText="1"/>
    </xf>
    <xf numFmtId="0" fontId="42" fillId="3" borderId="48" xfId="5" applyFont="1" applyFill="1" applyBorder="1" applyAlignment="1">
      <alignment horizontal="center" vertical="center" wrapText="1"/>
    </xf>
    <xf numFmtId="0" fontId="42" fillId="3" borderId="46" xfId="5" applyFont="1" applyFill="1" applyBorder="1" applyAlignment="1">
      <alignment horizontal="center" vertical="center" wrapText="1"/>
    </xf>
    <xf numFmtId="0" fontId="42" fillId="3" borderId="22" xfId="5" applyFont="1" applyFill="1" applyBorder="1" applyAlignment="1">
      <alignment horizontal="center" vertical="center" wrapText="1"/>
    </xf>
    <xf numFmtId="0" fontId="42" fillId="3" borderId="52" xfId="5" applyFont="1" applyFill="1" applyBorder="1" applyAlignment="1">
      <alignment horizontal="center" vertical="center" wrapText="1"/>
    </xf>
    <xf numFmtId="0" fontId="42" fillId="3" borderId="1" xfId="5" applyFont="1" applyFill="1" applyBorder="1" applyAlignment="1">
      <alignment horizontal="center" vertical="center" wrapText="1"/>
    </xf>
    <xf numFmtId="0" fontId="42" fillId="3" borderId="37" xfId="5" applyFont="1" applyFill="1" applyBorder="1" applyAlignment="1">
      <alignment horizontal="center" vertical="center" wrapText="1"/>
    </xf>
    <xf numFmtId="0" fontId="42" fillId="3" borderId="20" xfId="5" applyFont="1" applyFill="1" applyBorder="1" applyAlignment="1">
      <alignment horizontal="center" vertical="center" wrapText="1"/>
    </xf>
    <xf numFmtId="0" fontId="42" fillId="3" borderId="39" xfId="5" applyFont="1" applyFill="1" applyBorder="1" applyAlignment="1">
      <alignment horizontal="center" vertical="center" wrapText="1"/>
    </xf>
    <xf numFmtId="0" fontId="42" fillId="3" borderId="21" xfId="5" applyFont="1" applyFill="1" applyBorder="1" applyAlignment="1">
      <alignment horizontal="center" vertical="center" wrapText="1"/>
    </xf>
    <xf numFmtId="0" fontId="42" fillId="3" borderId="45" xfId="5" applyFont="1" applyFill="1" applyBorder="1" applyAlignment="1">
      <alignment horizontal="center" vertical="center" wrapText="1"/>
    </xf>
    <xf numFmtId="0" fontId="42" fillId="3" borderId="55" xfId="5" applyFont="1" applyFill="1" applyBorder="1" applyAlignment="1">
      <alignment horizontal="center" vertical="center" wrapText="1"/>
    </xf>
    <xf numFmtId="0" fontId="42" fillId="3" borderId="27" xfId="5" applyFont="1" applyFill="1" applyBorder="1" applyAlignment="1">
      <alignment horizontal="center" vertical="center" wrapText="1"/>
    </xf>
    <xf numFmtId="0" fontId="42" fillId="3" borderId="32" xfId="5" applyFont="1" applyFill="1" applyBorder="1" applyAlignment="1">
      <alignment horizontal="center" vertical="center" wrapText="1"/>
    </xf>
    <xf numFmtId="0" fontId="42" fillId="3" borderId="34" xfId="5" applyFont="1" applyFill="1" applyBorder="1" applyAlignment="1">
      <alignment horizontal="center" vertical="center" wrapText="1"/>
    </xf>
    <xf numFmtId="3" fontId="35" fillId="3" borderId="35" xfId="5" applyNumberFormat="1" applyFont="1" applyFill="1" applyBorder="1" applyAlignment="1">
      <alignment vertical="center"/>
    </xf>
    <xf numFmtId="3" fontId="35" fillId="3" borderId="43" xfId="5" applyNumberFormat="1" applyFont="1" applyFill="1" applyBorder="1" applyAlignment="1">
      <alignment vertical="center"/>
    </xf>
    <xf numFmtId="3" fontId="35" fillId="3" borderId="33" xfId="5" applyNumberFormat="1" applyFont="1" applyFill="1" applyBorder="1" applyAlignment="1">
      <alignment vertical="center"/>
    </xf>
    <xf numFmtId="3" fontId="35" fillId="3" borderId="51" xfId="5" applyNumberFormat="1" applyFont="1" applyFill="1" applyBorder="1" applyAlignment="1">
      <alignment vertical="center"/>
    </xf>
    <xf numFmtId="3" fontId="43" fillId="3" borderId="36" xfId="5" applyNumberFormat="1" applyFont="1" applyFill="1" applyBorder="1"/>
    <xf numFmtId="3" fontId="43" fillId="3" borderId="37" xfId="5" applyNumberFormat="1" applyFont="1" applyFill="1" applyBorder="1"/>
    <xf numFmtId="3" fontId="43" fillId="3" borderId="38" xfId="5" applyNumberFormat="1" applyFont="1" applyFill="1" applyBorder="1"/>
    <xf numFmtId="3" fontId="35" fillId="3" borderId="38" xfId="5" applyNumberFormat="1" applyFont="1" applyFill="1" applyBorder="1" applyAlignment="1">
      <alignment vertical="center"/>
    </xf>
    <xf numFmtId="3" fontId="43" fillId="3" borderId="39" xfId="5" applyNumberFormat="1" applyFont="1" applyFill="1" applyBorder="1"/>
    <xf numFmtId="3" fontId="43" fillId="3" borderId="17" xfId="5" applyNumberFormat="1" applyFont="1" applyFill="1" applyBorder="1"/>
    <xf numFmtId="3" fontId="43" fillId="3" borderId="4" xfId="5" applyNumberFormat="1" applyFont="1" applyFill="1" applyBorder="1"/>
    <xf numFmtId="3" fontId="43" fillId="3" borderId="18" xfId="5" applyNumberFormat="1" applyFont="1" applyFill="1" applyBorder="1"/>
    <xf numFmtId="3" fontId="35" fillId="3" borderId="18" xfId="5" applyNumberFormat="1" applyFont="1" applyFill="1" applyBorder="1" applyAlignment="1">
      <alignment vertical="center"/>
    </xf>
    <xf numFmtId="3" fontId="43" fillId="3" borderId="40" xfId="5" applyNumberFormat="1" applyFont="1" applyFill="1" applyBorder="1"/>
    <xf numFmtId="3" fontId="43" fillId="3" borderId="17" xfId="5" applyNumberFormat="1" applyFont="1" applyFill="1" applyBorder="1" applyAlignment="1">
      <alignment horizontal="center"/>
    </xf>
    <xf numFmtId="3" fontId="43" fillId="3" borderId="4" xfId="5" applyNumberFormat="1" applyFont="1" applyFill="1" applyBorder="1" applyAlignment="1">
      <alignment horizontal="center"/>
    </xf>
    <xf numFmtId="3" fontId="43" fillId="3" borderId="18" xfId="5" applyNumberFormat="1" applyFont="1" applyFill="1" applyBorder="1" applyAlignment="1">
      <alignment horizontal="center"/>
    </xf>
    <xf numFmtId="3" fontId="43" fillId="3" borderId="56" xfId="5" applyNumberFormat="1" applyFont="1" applyFill="1" applyBorder="1" applyAlignment="1">
      <alignment horizontal="center"/>
    </xf>
    <xf numFmtId="3" fontId="43" fillId="3" borderId="3" xfId="5" applyNumberFormat="1" applyFont="1" applyFill="1" applyBorder="1" applyAlignment="1">
      <alignment horizontal="center"/>
    </xf>
    <xf numFmtId="3" fontId="43" fillId="3" borderId="56" xfId="5" applyNumberFormat="1" applyFont="1" applyFill="1" applyBorder="1"/>
    <xf numFmtId="3" fontId="43" fillId="3" borderId="44" xfId="5" applyNumberFormat="1" applyFont="1" applyFill="1" applyBorder="1"/>
    <xf numFmtId="3" fontId="43" fillId="3" borderId="48" xfId="5" applyNumberFormat="1" applyFont="1" applyFill="1" applyBorder="1"/>
    <xf numFmtId="3" fontId="43" fillId="3" borderId="21" xfId="5" applyNumberFormat="1" applyFont="1" applyFill="1" applyBorder="1"/>
    <xf numFmtId="3" fontId="35" fillId="3" borderId="21" xfId="5" applyNumberFormat="1" applyFont="1" applyFill="1" applyBorder="1" applyAlignment="1">
      <alignment vertical="center"/>
    </xf>
    <xf numFmtId="3" fontId="43" fillId="3" borderId="22" xfId="5" applyNumberFormat="1" applyFont="1" applyFill="1" applyBorder="1"/>
    <xf numFmtId="3" fontId="43" fillId="3" borderId="5" xfId="5" applyNumberFormat="1" applyFont="1" applyFill="1" applyBorder="1"/>
    <xf numFmtId="3" fontId="43" fillId="3" borderId="8" xfId="5" applyNumberFormat="1" applyFont="1" applyFill="1" applyBorder="1"/>
    <xf numFmtId="3" fontId="43" fillId="3" borderId="57" xfId="5" applyNumberFormat="1" applyFont="1" applyFill="1" applyBorder="1"/>
    <xf numFmtId="3" fontId="35" fillId="3" borderId="57" xfId="5" applyNumberFormat="1" applyFont="1" applyFill="1" applyBorder="1" applyAlignment="1">
      <alignment vertical="center"/>
    </xf>
    <xf numFmtId="3" fontId="43" fillId="3" borderId="58" xfId="5" applyNumberFormat="1" applyFont="1" applyFill="1" applyBorder="1"/>
    <xf numFmtId="3" fontId="43" fillId="3" borderId="9" xfId="5" applyNumberFormat="1" applyFont="1" applyFill="1" applyBorder="1"/>
    <xf numFmtId="3" fontId="43" fillId="3" borderId="53" xfId="5" applyNumberFormat="1" applyFont="1" applyFill="1" applyBorder="1"/>
    <xf numFmtId="3" fontId="43" fillId="3" borderId="10" xfId="5" applyNumberFormat="1" applyFont="1" applyFill="1" applyBorder="1"/>
    <xf numFmtId="3" fontId="35" fillId="3" borderId="10" xfId="5" applyNumberFormat="1" applyFont="1" applyFill="1" applyBorder="1" applyAlignment="1">
      <alignment vertical="center"/>
    </xf>
    <xf numFmtId="3" fontId="43" fillId="3" borderId="11" xfId="5" applyNumberFormat="1" applyFont="1" applyFill="1" applyBorder="1"/>
    <xf numFmtId="167" fontId="23" fillId="0" borderId="40" xfId="1" applyNumberFormat="1" applyFont="1" applyFill="1" applyBorder="1"/>
  </cellXfs>
  <cellStyles count="6">
    <cellStyle name="Comma" xfId="1" builtinId="3"/>
    <cellStyle name="Hyperlink" xfId="2" builtinId="8"/>
    <cellStyle name="Normal" xfId="0" builtinId="0"/>
    <cellStyle name="Normal 11" xfId="4" xr:uid="{00000000-0005-0000-0000-000003000000}"/>
    <cellStyle name="Normal 2" xfId="5" xr:uid="{01F90BFD-D59E-4524-B7ED-67BB22E5BFCC}"/>
    <cellStyle name="Paprastas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lumos%20kainu%20nustatymo%20metodika_2020_2021.04.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lg.turto%20vertes%20ir%20nusidevejimo%20ataskaita_2021.07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DAS 1. Konsoliduota P(N)"/>
      <sheetName val="PRIEDAS 13. Paslaugų ataskaita"/>
      <sheetName val="PRIEDAS 12. Butinosios sanaudos"/>
      <sheetName val="PRIEDAS 12. Sąnaudų ataskaita"/>
      <sheetName val="PRIEDAS 5. DK"/>
      <sheetName val="PRIEDAS 2. Konsoliduotas B"/>
      <sheetName val="PRIEDAS 3. Konsoliduotas JR"/>
      <sheetName val="PRIEDAS 4. IT ataskaita_su isig"/>
      <sheetName val="PRIEDAS 5. VV IT (G)"/>
      <sheetName val="PRIEDAS 4. IT ataskaita_G"/>
      <sheetName val="PRIEDAS 6. TS ataskaita"/>
      <sheetName val="PRIEDAS 7. NS ataskaita"/>
      <sheetName val="PRIEDAS 8. NS-PP ataskaita"/>
      <sheetName val="PRIEDAS 11. BS ataskaita"/>
      <sheetName val="PRIEDAS 6. IT normatyvai"/>
      <sheetName val="PRIEDAS 18. Silumos kiekiai"/>
      <sheetName val="PRIEDAS 19. Bazinei k"/>
      <sheetName val="PRIEDAS 20. Perskaiciuotai k"/>
      <sheetName val="PRIEDAS 21. Investicijų planas"/>
      <sheetName val="PRIEDAS 22. Sanaudos del kainu"/>
      <sheetName val="PRIEDAS 23. Normatyvai"/>
    </sheetNames>
    <sheetDataSet>
      <sheetData sheetId="0">
        <row r="16">
          <cell r="E16">
            <v>44270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DAS 2. IT ataskaita"/>
      <sheetName val="Sheet2"/>
      <sheetName val="Sheet1"/>
    </sheetNames>
    <sheetDataSet>
      <sheetData sheetId="0">
        <row r="10">
          <cell r="K10" t="str">
            <v>Taikymo kainoje data</v>
          </cell>
          <cell r="L10" t="str">
            <v>Rekonstrukcijos ir remontų, didinančių turto vertę, atlikimo data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K202"/>
  <sheetViews>
    <sheetView tabSelected="1" topLeftCell="A91" zoomScaleNormal="100" zoomScaleSheetLayoutView="85" workbookViewId="0">
      <selection activeCell="CC157" sqref="CC157"/>
    </sheetView>
  </sheetViews>
  <sheetFormatPr defaultRowHeight="14.4" outlineLevelRow="1" outlineLevelCol="1" x14ac:dyDescent="0.3"/>
  <cols>
    <col min="1" max="1" width="2" customWidth="1"/>
    <col min="2" max="5" width="8.88671875" style="239"/>
    <col min="6" max="6" width="11.6640625" style="239" customWidth="1"/>
    <col min="7" max="7" width="14.109375" style="239" customWidth="1"/>
    <col min="8" max="8" width="11.5546875" style="240" customWidth="1"/>
    <col min="9" max="9" width="13.88671875" style="240" customWidth="1"/>
    <col min="10" max="10" width="13.88671875" style="240" hidden="1" customWidth="1" outlineLevel="1"/>
    <col min="11" max="11" width="16.6640625" style="240" customWidth="1" outlineLevel="1"/>
    <col min="12" max="12" width="13.88671875" style="240" customWidth="1"/>
    <col min="13" max="14" width="13.88671875" style="240" hidden="1" customWidth="1" outlineLevel="1"/>
    <col min="15" max="15" width="19.21875" style="240" customWidth="1" outlineLevel="1"/>
    <col min="16" max="16" width="15.6640625" style="239" customWidth="1"/>
    <col min="17" max="17" width="13.33203125" style="239" customWidth="1"/>
    <col min="18" max="19" width="10.5546875" style="239" hidden="1" customWidth="1" outlineLevel="1"/>
    <col min="20" max="20" width="12.44140625" style="239" customWidth="1" collapsed="1"/>
    <col min="21" max="21" width="10.5546875" style="239" customWidth="1" outlineLevel="1"/>
    <col min="22" max="22" width="14.33203125" style="239" hidden="1" customWidth="1" outlineLevel="1"/>
    <col min="23" max="23" width="12.44140625" style="239" customWidth="1"/>
    <col min="24" max="24" width="11.33203125" style="239" customWidth="1"/>
    <col min="25" max="25" width="14.6640625" style="239" bestFit="1" customWidth="1"/>
    <col min="26" max="26" width="17.5546875" style="239" customWidth="1"/>
    <col min="27" max="27" width="13.33203125" style="239" customWidth="1"/>
    <col min="28" max="29" width="10.5546875" style="239" hidden="1" customWidth="1" outlineLevel="1"/>
    <col min="30" max="30" width="12.44140625" style="239" customWidth="1" collapsed="1"/>
    <col min="31" max="33" width="11.33203125" style="239" customWidth="1" outlineLevel="1"/>
    <col min="34" max="34" width="10.5546875" style="239" customWidth="1" outlineLevel="1"/>
    <col min="35" max="37" width="13.33203125" style="239" customWidth="1"/>
    <col min="38" max="38" width="22.44140625" style="239" bestFit="1" customWidth="1"/>
    <col min="39" max="39" width="13.33203125" style="239" customWidth="1"/>
    <col min="40" max="41" width="10.5546875" style="239" hidden="1" customWidth="1" outlineLevel="1"/>
    <col min="42" max="42" width="15.44140625" style="239" customWidth="1" collapsed="1"/>
    <col min="43" max="43" width="10.5546875" style="239" customWidth="1" outlineLevel="1"/>
    <col min="44" max="44" width="10.5546875" style="239" hidden="1" customWidth="1" outlineLevel="1"/>
    <col min="45" max="45" width="12.44140625" style="239" customWidth="1"/>
    <col min="46" max="46" width="11.21875" style="239" customWidth="1"/>
    <col min="47" max="47" width="13.6640625" style="239" customWidth="1"/>
    <col min="48" max="48" width="6.33203125" style="226" customWidth="1"/>
    <col min="49" max="49" width="11" customWidth="1"/>
    <col min="54" max="71" width="0" hidden="1" customWidth="1" outlineLevel="1"/>
    <col min="72" max="72" width="8.88671875" collapsed="1"/>
  </cols>
  <sheetData>
    <row r="1" spans="2:72" s="4" customFormat="1" ht="13.8" x14ac:dyDescent="0.3"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</row>
    <row r="2" spans="2:72" s="4" customFormat="1" ht="13.8" x14ac:dyDescent="0.3">
      <c r="B2" s="5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3"/>
    </row>
    <row r="3" spans="2:72" s="4" customFormat="1" ht="13.8" x14ac:dyDescent="0.3"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"/>
    </row>
    <row r="4" spans="2:72" s="4" customFormat="1" ht="13.8" x14ac:dyDescent="0.3">
      <c r="B4" s="1"/>
      <c r="C4" s="1"/>
      <c r="D4" s="1"/>
      <c r="E4" s="1"/>
      <c r="F4" s="1"/>
      <c r="G4" s="1"/>
      <c r="H4" s="2"/>
      <c r="I4" s="2"/>
      <c r="J4" s="2"/>
      <c r="K4" s="2"/>
      <c r="L4" s="6"/>
      <c r="M4" s="6"/>
      <c r="N4" s="6"/>
      <c r="O4" s="6"/>
      <c r="P4" s="7"/>
      <c r="Q4" s="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3"/>
    </row>
    <row r="5" spans="2:72" s="4" customFormat="1" ht="12.75" customHeight="1" x14ac:dyDescent="0.3">
      <c r="B5" s="373" t="s">
        <v>0</v>
      </c>
      <c r="C5" s="374"/>
      <c r="D5" s="375"/>
      <c r="E5" s="376"/>
      <c r="F5" s="377"/>
      <c r="G5" s="373" t="s">
        <v>1</v>
      </c>
      <c r="H5" s="374"/>
      <c r="I5" s="374"/>
      <c r="J5" s="8"/>
      <c r="K5" s="8"/>
      <c r="L5" s="9"/>
      <c r="M5" s="243"/>
      <c r="N5" s="243"/>
      <c r="O5" s="243"/>
      <c r="P5" s="10"/>
      <c r="Q5" s="11"/>
      <c r="R5" s="1"/>
      <c r="S5" s="12"/>
      <c r="T5" s="12"/>
      <c r="U5" s="1"/>
      <c r="V5" s="1"/>
      <c r="W5" s="1"/>
      <c r="X5" s="1"/>
      <c r="Y5" s="1"/>
      <c r="Z5" s="12"/>
      <c r="AA5" s="12"/>
      <c r="AB5" s="12"/>
      <c r="AC5" s="12"/>
      <c r="AD5" s="12"/>
      <c r="AE5" s="1"/>
      <c r="AF5" s="1"/>
      <c r="AG5" s="1"/>
      <c r="AH5" s="1"/>
      <c r="AI5" s="1"/>
      <c r="AJ5" s="1"/>
      <c r="AK5" s="1"/>
      <c r="AL5" s="12"/>
      <c r="AM5" s="12"/>
      <c r="AN5" s="12"/>
      <c r="AO5" s="12"/>
      <c r="AP5" s="12"/>
      <c r="AQ5" s="1"/>
      <c r="AR5" s="1"/>
      <c r="AS5" s="1"/>
      <c r="AT5" s="1"/>
      <c r="AU5" s="1"/>
      <c r="AV5" s="3"/>
    </row>
    <row r="6" spans="2:72" s="4" customFormat="1" ht="12.75" customHeight="1" x14ac:dyDescent="0.3">
      <c r="B6" s="373" t="s">
        <v>2</v>
      </c>
      <c r="C6" s="374"/>
      <c r="D6" s="375"/>
      <c r="E6" s="376" t="s">
        <v>3</v>
      </c>
      <c r="F6" s="377"/>
      <c r="G6" s="373" t="s">
        <v>4</v>
      </c>
      <c r="H6" s="374"/>
      <c r="I6" s="374"/>
      <c r="J6" s="8"/>
      <c r="K6" s="8"/>
      <c r="L6" s="9"/>
      <c r="M6" s="243"/>
      <c r="N6" s="243"/>
      <c r="O6" s="243"/>
      <c r="P6" s="10"/>
      <c r="Q6" s="11"/>
      <c r="R6" s="1"/>
      <c r="S6" s="12"/>
      <c r="T6" s="12"/>
      <c r="U6" s="1"/>
      <c r="V6" s="1"/>
      <c r="W6" s="1"/>
      <c r="X6" s="1"/>
      <c r="Y6" s="1"/>
      <c r="Z6" s="12"/>
      <c r="AA6" s="12"/>
      <c r="AB6" s="12"/>
      <c r="AC6" s="12"/>
      <c r="AD6" s="12"/>
      <c r="AE6" s="1"/>
      <c r="AF6" s="1"/>
      <c r="AG6" s="1"/>
      <c r="AH6" s="1"/>
      <c r="AI6" s="1"/>
      <c r="AJ6" s="1"/>
      <c r="AK6" s="1"/>
      <c r="AL6" s="12"/>
      <c r="AM6" s="12"/>
      <c r="AN6" s="12"/>
      <c r="AO6" s="12"/>
      <c r="AP6" s="12"/>
      <c r="AQ6" s="1"/>
      <c r="AR6" s="1"/>
      <c r="AS6" s="1"/>
      <c r="AT6" s="1"/>
      <c r="AU6" s="1"/>
      <c r="AV6" s="3"/>
    </row>
    <row r="7" spans="2:72" s="4" customFormat="1" ht="13.8" x14ac:dyDescent="0.3">
      <c r="B7" s="373" t="s">
        <v>5</v>
      </c>
      <c r="C7" s="374"/>
      <c r="D7" s="375"/>
      <c r="E7" s="376"/>
      <c r="F7" s="377"/>
      <c r="G7" s="373" t="s">
        <v>6</v>
      </c>
      <c r="H7" s="374"/>
      <c r="I7" s="374"/>
      <c r="J7" s="8"/>
      <c r="K7" s="8"/>
      <c r="L7" s="9"/>
      <c r="M7" s="243"/>
      <c r="N7" s="243"/>
      <c r="O7" s="243"/>
      <c r="P7" s="10"/>
      <c r="Q7" s="11"/>
      <c r="R7" s="1"/>
      <c r="S7" s="12"/>
      <c r="T7" s="12"/>
      <c r="U7" s="1"/>
      <c r="V7" s="1"/>
      <c r="W7" s="1"/>
      <c r="X7" s="1"/>
      <c r="Y7" s="1"/>
      <c r="Z7" s="12"/>
      <c r="AA7" s="12"/>
      <c r="AB7" s="12"/>
      <c r="AC7" s="12"/>
      <c r="AD7" s="12"/>
      <c r="AE7" s="1"/>
      <c r="AF7" s="1"/>
      <c r="AG7" s="1"/>
      <c r="AH7" s="1"/>
      <c r="AI7" s="1"/>
      <c r="AJ7" s="1"/>
      <c r="AK7" s="1"/>
      <c r="AL7" s="12"/>
      <c r="AM7" s="12"/>
      <c r="AN7" s="12"/>
      <c r="AO7" s="12"/>
      <c r="AP7" s="12"/>
      <c r="AQ7" s="1"/>
      <c r="AR7" s="1"/>
      <c r="AS7" s="1"/>
      <c r="AT7" s="1"/>
      <c r="AU7" s="1"/>
      <c r="AV7" s="3"/>
    </row>
    <row r="8" spans="2:72" s="4" customFormat="1" ht="12.75" customHeight="1" x14ac:dyDescent="0.3">
      <c r="B8" s="373" t="s">
        <v>7</v>
      </c>
      <c r="C8" s="374"/>
      <c r="D8" s="375"/>
      <c r="E8" s="376"/>
      <c r="F8" s="377"/>
      <c r="G8" s="373" t="s">
        <v>8</v>
      </c>
      <c r="H8" s="374"/>
      <c r="I8" s="374"/>
      <c r="J8" s="8"/>
      <c r="K8" s="8"/>
      <c r="L8" s="9"/>
      <c r="M8" s="243"/>
      <c r="N8" s="243"/>
      <c r="O8" s="243"/>
      <c r="P8" s="10"/>
      <c r="Q8" s="11"/>
      <c r="R8" s="1"/>
      <c r="S8" s="12"/>
      <c r="T8" s="12"/>
      <c r="U8" s="1"/>
      <c r="V8" s="1"/>
      <c r="W8" s="1"/>
      <c r="X8" s="1"/>
      <c r="Y8" s="1"/>
      <c r="Z8" s="12"/>
      <c r="AA8" s="12"/>
      <c r="AB8" s="12"/>
      <c r="AC8" s="12"/>
      <c r="AD8" s="12"/>
      <c r="AE8" s="1"/>
      <c r="AF8" s="1"/>
      <c r="AG8" s="1"/>
      <c r="AH8" s="1"/>
      <c r="AI8" s="1"/>
      <c r="AJ8" s="1"/>
      <c r="AK8" s="1"/>
      <c r="AL8" s="12"/>
      <c r="AM8" s="12"/>
      <c r="AN8" s="12"/>
      <c r="AO8" s="12"/>
      <c r="AP8" s="12"/>
      <c r="AQ8" s="1"/>
      <c r="AR8" s="1"/>
      <c r="AS8" s="1"/>
      <c r="AT8" s="1"/>
      <c r="AU8" s="1"/>
      <c r="AV8" s="3"/>
    </row>
    <row r="9" spans="2:72" s="4" customFormat="1" ht="13.8" x14ac:dyDescent="0.3">
      <c r="B9" s="373" t="s">
        <v>8</v>
      </c>
      <c r="C9" s="374"/>
      <c r="D9" s="375"/>
      <c r="E9" s="376"/>
      <c r="F9" s="377"/>
      <c r="G9" s="373" t="s">
        <v>9</v>
      </c>
      <c r="H9" s="374"/>
      <c r="I9" s="374"/>
      <c r="J9" s="8"/>
      <c r="K9" s="8"/>
      <c r="L9" s="9"/>
      <c r="M9" s="243"/>
      <c r="N9" s="243"/>
      <c r="O9" s="243"/>
      <c r="P9" s="10"/>
      <c r="Q9" s="11"/>
      <c r="R9" s="1"/>
      <c r="S9" s="12"/>
      <c r="T9" s="12"/>
      <c r="U9" s="1"/>
      <c r="V9" s="1"/>
      <c r="W9" s="1"/>
      <c r="X9" s="1"/>
      <c r="Y9" s="1"/>
      <c r="Z9" s="12"/>
      <c r="AA9" s="12"/>
      <c r="AB9" s="12"/>
      <c r="AC9" s="12"/>
      <c r="AD9" s="12"/>
      <c r="AE9" s="1"/>
      <c r="AF9" s="1"/>
      <c r="AG9" s="1"/>
      <c r="AH9" s="1"/>
      <c r="AI9" s="1"/>
      <c r="AJ9" s="1"/>
      <c r="AK9" s="1"/>
      <c r="AL9" s="12"/>
      <c r="AM9" s="12"/>
      <c r="AN9" s="12"/>
      <c r="AO9" s="12"/>
      <c r="AP9" s="12"/>
      <c r="AQ9" s="1"/>
      <c r="AR9" s="1"/>
      <c r="AS9" s="1"/>
      <c r="AT9" s="1"/>
      <c r="AU9" s="1"/>
      <c r="AV9" s="3"/>
    </row>
    <row r="10" spans="2:72" s="4" customFormat="1" ht="13.8" x14ac:dyDescent="0.3">
      <c r="B10" s="373" t="s">
        <v>9</v>
      </c>
      <c r="C10" s="374"/>
      <c r="D10" s="375"/>
      <c r="E10" s="376"/>
      <c r="F10" s="377"/>
      <c r="G10" s="373" t="s">
        <v>10</v>
      </c>
      <c r="H10" s="374"/>
      <c r="I10" s="374"/>
      <c r="J10" s="8"/>
      <c r="K10" s="8"/>
      <c r="L10" s="9"/>
      <c r="M10" s="243"/>
      <c r="N10" s="243"/>
      <c r="O10" s="243"/>
      <c r="P10" s="10"/>
      <c r="Q10" s="11"/>
      <c r="R10" s="1"/>
      <c r="S10" s="12"/>
      <c r="T10" s="12"/>
      <c r="U10" s="1"/>
      <c r="V10" s="1"/>
      <c r="W10" s="1"/>
      <c r="X10" s="1"/>
      <c r="Y10" s="1"/>
      <c r="Z10" s="12"/>
      <c r="AA10" s="12"/>
      <c r="AB10" s="12"/>
      <c r="AC10" s="12"/>
      <c r="AD10" s="12"/>
      <c r="AE10" s="1"/>
      <c r="AF10" s="1"/>
      <c r="AG10" s="1"/>
      <c r="AH10" s="1"/>
      <c r="AI10" s="1"/>
      <c r="AJ10" s="1"/>
      <c r="AK10" s="1"/>
      <c r="AL10" s="12"/>
      <c r="AM10" s="12"/>
      <c r="AN10" s="12"/>
      <c r="AO10" s="12"/>
      <c r="AP10" s="12"/>
      <c r="AQ10" s="1"/>
      <c r="AR10" s="1"/>
      <c r="AS10" s="1"/>
      <c r="AT10" s="1"/>
      <c r="AU10" s="1"/>
      <c r="AV10" s="3"/>
    </row>
    <row r="11" spans="2:72" s="4" customFormat="1" ht="13.8" x14ac:dyDescent="0.3">
      <c r="B11" s="373" t="s">
        <v>11</v>
      </c>
      <c r="C11" s="374"/>
      <c r="D11" s="375"/>
      <c r="E11" s="376"/>
      <c r="F11" s="377"/>
      <c r="G11" s="378"/>
      <c r="H11" s="379"/>
      <c r="I11" s="379"/>
      <c r="J11" s="13"/>
      <c r="K11" s="13"/>
      <c r="L11" s="9"/>
      <c r="M11" s="243"/>
      <c r="N11" s="243"/>
      <c r="O11" s="243"/>
      <c r="P11" s="10"/>
      <c r="Q11" s="11"/>
      <c r="R11" s="1"/>
      <c r="S11" s="14"/>
      <c r="T11" s="14"/>
      <c r="U11" s="1"/>
      <c r="V11" s="1"/>
      <c r="W11" s="1"/>
      <c r="X11" s="1"/>
      <c r="Y11" s="1"/>
      <c r="Z11" s="14"/>
      <c r="AA11" s="14"/>
      <c r="AB11" s="14"/>
      <c r="AC11" s="14"/>
      <c r="AD11" s="14"/>
      <c r="AE11" s="1"/>
      <c r="AF11" s="1"/>
      <c r="AG11" s="1"/>
      <c r="AH11" s="1"/>
      <c r="AI11" s="1"/>
      <c r="AJ11" s="1"/>
      <c r="AK11" s="1"/>
      <c r="AL11" s="14"/>
      <c r="AM11" s="14"/>
      <c r="AN11" s="14"/>
      <c r="AO11" s="14"/>
      <c r="AP11" s="14"/>
      <c r="AQ11" s="1"/>
      <c r="AR11" s="1"/>
      <c r="AS11" s="1"/>
      <c r="AT11" s="1"/>
      <c r="AU11" s="1"/>
      <c r="AV11" s="3"/>
    </row>
    <row r="12" spans="2:72" s="4" customFormat="1" ht="12.75" customHeight="1" x14ac:dyDescent="0.3">
      <c r="B12" s="373" t="s">
        <v>10</v>
      </c>
      <c r="C12" s="374"/>
      <c r="D12" s="375"/>
      <c r="E12" s="376"/>
      <c r="F12" s="377"/>
      <c r="G12" s="378"/>
      <c r="H12" s="379"/>
      <c r="I12" s="379"/>
      <c r="J12" s="13"/>
      <c r="K12" s="13"/>
      <c r="L12" s="9"/>
      <c r="M12" s="243"/>
      <c r="N12" s="243"/>
      <c r="O12" s="243"/>
      <c r="P12" s="10"/>
      <c r="Q12" s="11"/>
      <c r="R12" s="1"/>
      <c r="S12" s="14"/>
      <c r="T12" s="14"/>
      <c r="U12" s="1"/>
      <c r="V12" s="1"/>
      <c r="W12" s="1"/>
      <c r="X12" s="1"/>
      <c r="Y12" s="1"/>
      <c r="Z12" s="14"/>
      <c r="AA12" s="14"/>
      <c r="AB12" s="14"/>
      <c r="AC12" s="14"/>
      <c r="AD12" s="14"/>
      <c r="AE12" s="1"/>
      <c r="AF12" s="1"/>
      <c r="AG12" s="1"/>
      <c r="AH12" s="1"/>
      <c r="AI12" s="1"/>
      <c r="AJ12" s="1"/>
      <c r="AK12" s="1"/>
      <c r="AL12" s="14"/>
      <c r="AM12" s="14"/>
      <c r="AN12" s="14"/>
      <c r="AO12" s="14"/>
      <c r="AP12" s="14"/>
      <c r="AQ12" s="1"/>
      <c r="AR12" s="1"/>
      <c r="AS12" s="1"/>
      <c r="AT12" s="1"/>
      <c r="AU12" s="1"/>
      <c r="AV12" s="3"/>
      <c r="AW12" s="381"/>
      <c r="AX12" s="381"/>
      <c r="AY12" s="381"/>
      <c r="AZ12" s="381"/>
      <c r="BA12" s="380"/>
      <c r="BB12" s="380"/>
      <c r="BC12" s="380"/>
      <c r="BD12" s="380"/>
      <c r="BE12" s="380"/>
      <c r="BF12" s="382" t="s">
        <v>263</v>
      </c>
      <c r="BG12" s="382"/>
      <c r="BH12" s="382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</row>
    <row r="13" spans="2:72" s="4" customFormat="1" ht="13.8" customHeight="1" x14ac:dyDescent="0.3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3"/>
      <c r="AW13" s="380"/>
      <c r="AX13" s="380"/>
      <c r="AY13" s="380"/>
      <c r="AZ13" s="380"/>
      <c r="BA13" s="380"/>
      <c r="BB13" s="380"/>
      <c r="BC13" s="380"/>
      <c r="BD13" s="380"/>
      <c r="BE13" s="380"/>
      <c r="BF13" s="382" t="s">
        <v>264</v>
      </c>
      <c r="BG13" s="382"/>
      <c r="BH13" s="382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</row>
    <row r="14" spans="2:72" s="4" customFormat="1" ht="15.75" customHeight="1" x14ac:dyDescent="0.3">
      <c r="B14" s="357" t="s">
        <v>12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3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</row>
    <row r="15" spans="2:72" s="4" customFormat="1" ht="15.75" customHeight="1" x14ac:dyDescent="0.25">
      <c r="B15" s="15" t="s">
        <v>13</v>
      </c>
      <c r="C15" s="15"/>
      <c r="D15" s="16"/>
      <c r="E15" s="16"/>
      <c r="F15" s="16"/>
      <c r="G15" s="16"/>
      <c r="H15" s="17"/>
      <c r="I15" s="17"/>
      <c r="J15" s="17"/>
      <c r="K15" s="17"/>
      <c r="L15" s="18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</row>
    <row r="16" spans="2:72" s="4" customFormat="1" ht="15.6" customHeight="1" x14ac:dyDescent="0.3">
      <c r="B16" s="15"/>
      <c r="C16" s="15"/>
      <c r="D16" s="15"/>
      <c r="E16" s="15"/>
      <c r="F16" s="15"/>
      <c r="G16" s="15"/>
      <c r="H16" s="2"/>
      <c r="I16" s="2"/>
      <c r="J16" s="2"/>
      <c r="K16" s="2"/>
      <c r="L16" s="18"/>
      <c r="M16" s="18"/>
      <c r="N16" s="18"/>
      <c r="O16" s="18"/>
      <c r="P16" s="1"/>
      <c r="Q16" s="1"/>
      <c r="R16" s="1"/>
      <c r="S16" s="1"/>
      <c r="T16" s="21"/>
      <c r="U16" s="1"/>
      <c r="V16" s="1"/>
      <c r="W16" s="1"/>
      <c r="X16" s="1"/>
      <c r="Y16" s="1"/>
      <c r="Z16" s="1"/>
      <c r="AA16" s="1"/>
      <c r="AB16" s="1"/>
      <c r="AC16" s="1"/>
      <c r="AD16" s="2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1"/>
      <c r="AQ16" s="1"/>
      <c r="AR16" s="1"/>
      <c r="AS16" s="1"/>
      <c r="AT16" s="1"/>
      <c r="AU16" s="1"/>
      <c r="AV16" s="3"/>
      <c r="AW16" s="383" t="s">
        <v>265</v>
      </c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</row>
    <row r="17" spans="1:89" s="4" customFormat="1" ht="15.6" x14ac:dyDescent="0.3">
      <c r="B17" s="15"/>
      <c r="C17" s="15"/>
      <c r="D17" s="15"/>
      <c r="E17" s="358">
        <f>'[1]PRIEDAS 1. Konsoliduota P(N)'!$E$16</f>
        <v>44270</v>
      </c>
      <c r="F17" s="358"/>
      <c r="G17" s="358"/>
      <c r="H17" s="2"/>
      <c r="I17" s="2"/>
      <c r="J17" s="2"/>
      <c r="K17" s="2"/>
      <c r="L17" s="18"/>
      <c r="M17" s="18"/>
      <c r="N17" s="18"/>
      <c r="O17" s="18"/>
      <c r="P17" s="1"/>
      <c r="Q17" s="1"/>
      <c r="R17" s="1"/>
      <c r="S17" s="1"/>
      <c r="T17" s="21"/>
      <c r="U17" s="1"/>
      <c r="V17" s="1"/>
      <c r="W17" s="1"/>
      <c r="X17" s="1"/>
      <c r="Y17" s="1"/>
      <c r="Z17" s="1"/>
      <c r="AA17" s="1"/>
      <c r="AB17" s="1"/>
      <c r="AC17" s="1"/>
      <c r="AD17" s="2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1"/>
      <c r="AQ17" s="1"/>
      <c r="AR17" s="1"/>
      <c r="AS17" s="1"/>
      <c r="AT17" s="1"/>
      <c r="AU17" s="1"/>
      <c r="AV17" s="3"/>
      <c r="AW17" s="384" t="s">
        <v>286</v>
      </c>
      <c r="AX17" s="384"/>
      <c r="AY17" s="384"/>
      <c r="AZ17" s="384"/>
      <c r="BA17" s="384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6"/>
      <c r="BR17" s="386"/>
      <c r="BS17" s="386"/>
      <c r="BT17" s="380"/>
    </row>
    <row r="18" spans="1:89" s="4" customFormat="1" ht="12.75" customHeight="1" x14ac:dyDescent="0.3">
      <c r="B18" s="15"/>
      <c r="C18" s="15"/>
      <c r="D18" s="15"/>
      <c r="E18" s="15"/>
      <c r="F18" s="15" t="s">
        <v>14</v>
      </c>
      <c r="G18" s="15"/>
      <c r="H18" s="2"/>
      <c r="I18" s="2"/>
      <c r="J18" s="2"/>
      <c r="K18" s="2"/>
      <c r="L18" s="22"/>
      <c r="M18" s="22"/>
      <c r="N18" s="22"/>
      <c r="O18" s="22"/>
      <c r="P18" s="1"/>
      <c r="Q18" s="1"/>
      <c r="R18" s="1"/>
      <c r="S18" s="1"/>
      <c r="T18" s="23"/>
      <c r="U18" s="23"/>
      <c r="V18" s="24"/>
      <c r="W18" s="1"/>
      <c r="X18" s="1"/>
      <c r="Y18" s="1"/>
      <c r="Z18" s="1"/>
      <c r="AA18" s="1"/>
      <c r="AB18" s="1"/>
      <c r="AC18" s="19"/>
      <c r="AD18" s="19"/>
      <c r="AE18" s="19"/>
      <c r="AF18" s="19"/>
      <c r="AG18" s="19"/>
      <c r="AH18" s="19"/>
      <c r="AI18" s="19"/>
      <c r="AJ18" s="19"/>
      <c r="AK18" s="25"/>
      <c r="AL18" s="25"/>
      <c r="AM18" s="25"/>
      <c r="AN18" s="25"/>
      <c r="AO18" s="19"/>
      <c r="AP18" s="19"/>
      <c r="AQ18" s="19"/>
      <c r="AR18" s="19"/>
      <c r="AS18" s="19"/>
      <c r="AT18" s="19"/>
      <c r="AU18" s="1"/>
      <c r="AV18" s="3"/>
      <c r="AW18" s="380"/>
      <c r="AX18" s="380"/>
      <c r="AY18" s="380"/>
      <c r="AZ18" s="380"/>
      <c r="BA18" s="380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6"/>
      <c r="BR18" s="386"/>
      <c r="BS18" s="386"/>
      <c r="BT18" s="380"/>
    </row>
    <row r="19" spans="1:89" s="4" customFormat="1" ht="13.8" x14ac:dyDescent="0.3">
      <c r="B19" s="15"/>
      <c r="C19" s="15"/>
      <c r="D19" s="15"/>
      <c r="E19" s="15"/>
      <c r="F19" s="15"/>
      <c r="G19" s="15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3"/>
      <c r="AW19" s="387" t="s">
        <v>257</v>
      </c>
      <c r="AX19" s="387"/>
      <c r="AY19" s="387"/>
      <c r="AZ19" s="387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</row>
    <row r="20" spans="1:89" s="4" customFormat="1" ht="13.8" x14ac:dyDescent="0.3">
      <c r="B20" s="359"/>
      <c r="C20" s="359"/>
      <c r="D20" s="359"/>
      <c r="E20" s="359"/>
      <c r="F20" s="359"/>
      <c r="G20" s="15"/>
      <c r="H20" s="2"/>
      <c r="I20" s="2"/>
      <c r="J20" s="2"/>
      <c r="K20" s="2"/>
      <c r="L20" s="2"/>
      <c r="M20" s="2"/>
      <c r="N20" s="2"/>
      <c r="O20" s="2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1"/>
      <c r="AN20" s="1"/>
      <c r="AO20" s="1"/>
      <c r="AP20" s="1"/>
      <c r="AQ20" s="1"/>
      <c r="AR20" s="1"/>
      <c r="AS20" s="1"/>
      <c r="AT20" s="1"/>
      <c r="AU20" s="1"/>
      <c r="AV20" s="3"/>
    </row>
    <row r="21" spans="1:89" s="4" customFormat="1" thickBot="1" x14ac:dyDescent="0.35">
      <c r="B21" s="360"/>
      <c r="C21" s="360"/>
      <c r="D21" s="360"/>
      <c r="E21" s="360"/>
      <c r="F21" s="360"/>
      <c r="G21" s="1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3"/>
    </row>
    <row r="22" spans="1:89" s="4" customFormat="1" ht="15.6" customHeight="1" x14ac:dyDescent="0.3">
      <c r="B22" s="27"/>
      <c r="C22" s="27"/>
      <c r="D22" s="27"/>
      <c r="E22" s="27"/>
      <c r="F22" s="27"/>
      <c r="G22" s="1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3"/>
      <c r="AW22" s="388" t="s">
        <v>266</v>
      </c>
      <c r="AX22" s="389"/>
      <c r="AY22" s="389"/>
      <c r="AZ22" s="389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1"/>
      <c r="BT22" s="392" t="s">
        <v>267</v>
      </c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4"/>
    </row>
    <row r="23" spans="1:89" s="4" customFormat="1" thickBot="1" x14ac:dyDescent="0.35">
      <c r="B23" s="1"/>
      <c r="C23" s="1"/>
      <c r="D23" s="1"/>
      <c r="E23" s="1"/>
      <c r="F23" s="1"/>
      <c r="G23" s="21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3"/>
      <c r="AW23" s="395" t="s">
        <v>27</v>
      </c>
      <c r="AX23" s="396"/>
      <c r="AY23" s="396"/>
      <c r="AZ23" s="396"/>
      <c r="BA23" s="397"/>
      <c r="BB23" s="397" t="s">
        <v>261</v>
      </c>
      <c r="BC23" s="397"/>
      <c r="BD23" s="397"/>
      <c r="BE23" s="397" t="s">
        <v>268</v>
      </c>
      <c r="BF23" s="397" t="s">
        <v>269</v>
      </c>
      <c r="BG23" s="397"/>
      <c r="BH23" s="397"/>
      <c r="BI23" s="397"/>
      <c r="BJ23" s="397" t="s">
        <v>270</v>
      </c>
      <c r="BK23" s="397" t="s">
        <v>271</v>
      </c>
      <c r="BL23" s="397"/>
      <c r="BM23" s="397"/>
      <c r="BN23" s="397" t="s">
        <v>272</v>
      </c>
      <c r="BO23" s="397" t="s">
        <v>273</v>
      </c>
      <c r="BP23" s="397"/>
      <c r="BQ23" s="397"/>
      <c r="BR23" s="397" t="s">
        <v>274</v>
      </c>
      <c r="BS23" s="398" t="s">
        <v>275</v>
      </c>
      <c r="BT23" s="399" t="s">
        <v>27</v>
      </c>
      <c r="BU23" s="400"/>
      <c r="BV23" s="400"/>
      <c r="BW23" s="400"/>
      <c r="BX23" s="401"/>
      <c r="BY23" s="402" t="s">
        <v>261</v>
      </c>
      <c r="BZ23" s="400"/>
      <c r="CA23" s="401"/>
      <c r="CB23" s="402" t="s">
        <v>268</v>
      </c>
      <c r="CC23" s="402" t="s">
        <v>269</v>
      </c>
      <c r="CD23" s="400"/>
      <c r="CE23" s="400"/>
      <c r="CF23" s="401"/>
      <c r="CG23" s="397" t="s">
        <v>270</v>
      </c>
      <c r="CH23" s="402" t="s">
        <v>271</v>
      </c>
      <c r="CI23" s="400"/>
      <c r="CJ23" s="401"/>
      <c r="CK23" s="403" t="s">
        <v>272</v>
      </c>
    </row>
    <row r="24" spans="1:89" s="28" customFormat="1" ht="12.75" customHeight="1" x14ac:dyDescent="0.3">
      <c r="B24" s="361"/>
      <c r="C24" s="364"/>
      <c r="D24" s="365"/>
      <c r="E24" s="365"/>
      <c r="F24" s="365"/>
      <c r="G24" s="366"/>
      <c r="H24" s="338" t="s">
        <v>15</v>
      </c>
      <c r="I24" s="338" t="s">
        <v>16</v>
      </c>
      <c r="J24" s="338" t="str">
        <f>'[2]PRIEDAS 2. IT ataskaita'!K10</f>
        <v>Taikymo kainoje data</v>
      </c>
      <c r="K24" s="338" t="str">
        <f>'[2]PRIEDAS 2. IT ataskaita'!L10</f>
        <v>Rekonstrukcijos ir remontų, didinančių turto vertę, atlikimo data</v>
      </c>
      <c r="L24" s="338" t="s">
        <v>253</v>
      </c>
      <c r="M24" s="338" t="s">
        <v>251</v>
      </c>
      <c r="N24" s="338" t="s">
        <v>252</v>
      </c>
      <c r="O24" s="338" t="s">
        <v>250</v>
      </c>
      <c r="P24" s="367" t="s">
        <v>17</v>
      </c>
      <c r="Q24" s="368"/>
      <c r="R24" s="368"/>
      <c r="S24" s="368"/>
      <c r="T24" s="368"/>
      <c r="U24" s="368"/>
      <c r="V24" s="368"/>
      <c r="W24" s="368"/>
      <c r="X24" s="368"/>
      <c r="Y24" s="369"/>
      <c r="Z24" s="370" t="s">
        <v>18</v>
      </c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9"/>
      <c r="AL24" s="370" t="s">
        <v>19</v>
      </c>
      <c r="AM24" s="368"/>
      <c r="AN24" s="368"/>
      <c r="AO24" s="368"/>
      <c r="AP24" s="368"/>
      <c r="AQ24" s="368"/>
      <c r="AR24" s="368"/>
      <c r="AS24" s="368"/>
      <c r="AT24" s="368"/>
      <c r="AU24" s="369"/>
      <c r="AV24" s="29"/>
      <c r="AW24" s="395"/>
      <c r="AX24" s="396"/>
      <c r="AY24" s="396"/>
      <c r="AZ24" s="396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8"/>
      <c r="BT24" s="404"/>
      <c r="BU24" s="405"/>
      <c r="BV24" s="405"/>
      <c r="BW24" s="405"/>
      <c r="BX24" s="406"/>
      <c r="BY24" s="407"/>
      <c r="BZ24" s="405"/>
      <c r="CA24" s="406"/>
      <c r="CB24" s="407"/>
      <c r="CC24" s="407"/>
      <c r="CD24" s="405"/>
      <c r="CE24" s="405"/>
      <c r="CF24" s="406"/>
      <c r="CG24" s="397"/>
      <c r="CH24" s="407"/>
      <c r="CI24" s="405"/>
      <c r="CJ24" s="406"/>
      <c r="CK24" s="408"/>
    </row>
    <row r="25" spans="1:89" s="28" customFormat="1" ht="23.25" customHeight="1" x14ac:dyDescent="0.3">
      <c r="B25" s="362"/>
      <c r="C25" s="344"/>
      <c r="D25" s="345"/>
      <c r="E25" s="345"/>
      <c r="F25" s="345"/>
      <c r="G25" s="346"/>
      <c r="H25" s="338"/>
      <c r="I25" s="338"/>
      <c r="J25" s="338"/>
      <c r="K25" s="338"/>
      <c r="L25" s="338"/>
      <c r="M25" s="338"/>
      <c r="N25" s="338"/>
      <c r="O25" s="338"/>
      <c r="P25" s="371" t="s">
        <v>20</v>
      </c>
      <c r="Q25" s="353" t="s">
        <v>21</v>
      </c>
      <c r="R25" s="354"/>
      <c r="S25" s="354"/>
      <c r="T25" s="355"/>
      <c r="U25" s="338" t="s">
        <v>22</v>
      </c>
      <c r="V25" s="338" t="s">
        <v>254</v>
      </c>
      <c r="W25" s="339" t="s">
        <v>23</v>
      </c>
      <c r="X25" s="340"/>
      <c r="Y25" s="341"/>
      <c r="Z25" s="356" t="s">
        <v>24</v>
      </c>
      <c r="AA25" s="353" t="s">
        <v>25</v>
      </c>
      <c r="AB25" s="354"/>
      <c r="AC25" s="354"/>
      <c r="AD25" s="355"/>
      <c r="AE25" s="338" t="s">
        <v>26</v>
      </c>
      <c r="AF25" s="342" t="s">
        <v>254</v>
      </c>
      <c r="AG25" s="342" t="s">
        <v>255</v>
      </c>
      <c r="AH25" s="338" t="s">
        <v>256</v>
      </c>
      <c r="AI25" s="339" t="s">
        <v>23</v>
      </c>
      <c r="AJ25" s="340"/>
      <c r="AK25" s="341"/>
      <c r="AL25" s="356" t="s">
        <v>20</v>
      </c>
      <c r="AM25" s="353" t="s">
        <v>21</v>
      </c>
      <c r="AN25" s="354"/>
      <c r="AO25" s="354"/>
      <c r="AP25" s="355"/>
      <c r="AQ25" s="338" t="s">
        <v>22</v>
      </c>
      <c r="AR25" s="342" t="s">
        <v>254</v>
      </c>
      <c r="AS25" s="339" t="s">
        <v>23</v>
      </c>
      <c r="AT25" s="340"/>
      <c r="AU25" s="341"/>
      <c r="AV25" s="30"/>
      <c r="AW25" s="399" t="s">
        <v>258</v>
      </c>
      <c r="AX25" s="401"/>
      <c r="AY25" s="400" t="s">
        <v>259</v>
      </c>
      <c r="AZ25" s="401"/>
      <c r="BA25" s="409" t="s">
        <v>276</v>
      </c>
      <c r="BB25" s="409" t="s">
        <v>262</v>
      </c>
      <c r="BC25" s="409" t="s">
        <v>277</v>
      </c>
      <c r="BD25" s="409" t="s">
        <v>276</v>
      </c>
      <c r="BE25" s="409" t="s">
        <v>276</v>
      </c>
      <c r="BF25" s="409" t="s">
        <v>278</v>
      </c>
      <c r="BG25" s="409" t="s">
        <v>279</v>
      </c>
      <c r="BH25" s="409" t="s">
        <v>280</v>
      </c>
      <c r="BI25" s="409" t="s">
        <v>276</v>
      </c>
      <c r="BJ25" s="409" t="s">
        <v>276</v>
      </c>
      <c r="BK25" s="409" t="s">
        <v>281</v>
      </c>
      <c r="BL25" s="409" t="s">
        <v>282</v>
      </c>
      <c r="BM25" s="409" t="s">
        <v>276</v>
      </c>
      <c r="BN25" s="409" t="s">
        <v>276</v>
      </c>
      <c r="BO25" s="409" t="s">
        <v>283</v>
      </c>
      <c r="BP25" s="409" t="s">
        <v>284</v>
      </c>
      <c r="BQ25" s="409" t="s">
        <v>276</v>
      </c>
      <c r="BR25" s="409" t="s">
        <v>283</v>
      </c>
      <c r="BS25" s="403" t="s">
        <v>276</v>
      </c>
      <c r="BT25" s="399" t="s">
        <v>258</v>
      </c>
      <c r="BU25" s="401"/>
      <c r="BV25" s="400" t="s">
        <v>259</v>
      </c>
      <c r="BW25" s="401"/>
      <c r="BX25" s="409" t="s">
        <v>276</v>
      </c>
      <c r="BY25" s="409" t="s">
        <v>262</v>
      </c>
      <c r="BZ25" s="409" t="s">
        <v>277</v>
      </c>
      <c r="CA25" s="409" t="s">
        <v>276</v>
      </c>
      <c r="CB25" s="409" t="s">
        <v>276</v>
      </c>
      <c r="CC25" s="409" t="s">
        <v>278</v>
      </c>
      <c r="CD25" s="409" t="s">
        <v>279</v>
      </c>
      <c r="CE25" s="409" t="s">
        <v>280</v>
      </c>
      <c r="CF25" s="409" t="s">
        <v>276</v>
      </c>
      <c r="CG25" s="409" t="s">
        <v>276</v>
      </c>
      <c r="CH25" s="409" t="s">
        <v>281</v>
      </c>
      <c r="CI25" s="409" t="s">
        <v>282</v>
      </c>
      <c r="CJ25" s="409" t="s">
        <v>276</v>
      </c>
      <c r="CK25" s="403" t="s">
        <v>276</v>
      </c>
    </row>
    <row r="26" spans="1:89" s="28" customFormat="1" ht="55.2" x14ac:dyDescent="0.3">
      <c r="B26" s="362"/>
      <c r="C26" s="344" t="s">
        <v>28</v>
      </c>
      <c r="D26" s="345"/>
      <c r="E26" s="345"/>
      <c r="F26" s="345"/>
      <c r="G26" s="346"/>
      <c r="H26" s="338"/>
      <c r="I26" s="338"/>
      <c r="J26" s="338"/>
      <c r="K26" s="338"/>
      <c r="L26" s="338"/>
      <c r="M26" s="338"/>
      <c r="N26" s="338"/>
      <c r="O26" s="338"/>
      <c r="P26" s="372"/>
      <c r="Q26" s="31" t="s">
        <v>29</v>
      </c>
      <c r="R26" s="31" t="s">
        <v>30</v>
      </c>
      <c r="S26" s="31" t="s">
        <v>31</v>
      </c>
      <c r="T26" s="32" t="s">
        <v>32</v>
      </c>
      <c r="U26" s="338"/>
      <c r="V26" s="338"/>
      <c r="W26" s="33" t="s">
        <v>33</v>
      </c>
      <c r="X26" s="33" t="s">
        <v>34</v>
      </c>
      <c r="Y26" s="34" t="s">
        <v>35</v>
      </c>
      <c r="Z26" s="356"/>
      <c r="AA26" s="31" t="s">
        <v>29</v>
      </c>
      <c r="AB26" s="31" t="s">
        <v>30</v>
      </c>
      <c r="AC26" s="31" t="s">
        <v>31</v>
      </c>
      <c r="AD26" s="32" t="s">
        <v>32</v>
      </c>
      <c r="AE26" s="338"/>
      <c r="AF26" s="343"/>
      <c r="AG26" s="343"/>
      <c r="AH26" s="338"/>
      <c r="AI26" s="33" t="s">
        <v>36</v>
      </c>
      <c r="AJ26" s="33" t="s">
        <v>37</v>
      </c>
      <c r="AK26" s="34" t="s">
        <v>38</v>
      </c>
      <c r="AL26" s="356"/>
      <c r="AM26" s="31" t="s">
        <v>29</v>
      </c>
      <c r="AN26" s="31" t="s">
        <v>30</v>
      </c>
      <c r="AO26" s="31" t="s">
        <v>31</v>
      </c>
      <c r="AP26" s="32" t="s">
        <v>32</v>
      </c>
      <c r="AQ26" s="338"/>
      <c r="AR26" s="343"/>
      <c r="AS26" s="33" t="s">
        <v>33</v>
      </c>
      <c r="AT26" s="33" t="s">
        <v>34</v>
      </c>
      <c r="AU26" s="34" t="s">
        <v>35</v>
      </c>
      <c r="AV26" s="29"/>
      <c r="AW26" s="404"/>
      <c r="AX26" s="406"/>
      <c r="AY26" s="405"/>
      <c r="AZ26" s="406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1"/>
      <c r="BT26" s="404"/>
      <c r="BU26" s="406"/>
      <c r="BV26" s="405"/>
      <c r="BW26" s="406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1"/>
    </row>
    <row r="27" spans="1:89" s="28" customFormat="1" ht="15.75" customHeight="1" thickBot="1" x14ac:dyDescent="0.35">
      <c r="B27" s="363"/>
      <c r="C27" s="347"/>
      <c r="D27" s="348"/>
      <c r="E27" s="348"/>
      <c r="F27" s="348"/>
      <c r="G27" s="349"/>
      <c r="H27" s="338"/>
      <c r="I27" s="338"/>
      <c r="J27" s="338"/>
      <c r="K27" s="338"/>
      <c r="L27" s="338"/>
      <c r="M27" s="338"/>
      <c r="N27" s="338"/>
      <c r="O27" s="338"/>
      <c r="P27" s="261" t="s">
        <v>39</v>
      </c>
      <c r="Q27" s="36" t="s">
        <v>39</v>
      </c>
      <c r="R27" s="36" t="s">
        <v>39</v>
      </c>
      <c r="S27" s="36" t="s">
        <v>39</v>
      </c>
      <c r="T27" s="37" t="s">
        <v>39</v>
      </c>
      <c r="U27" s="36" t="s">
        <v>39</v>
      </c>
      <c r="V27" s="36" t="s">
        <v>39</v>
      </c>
      <c r="W27" s="36" t="s">
        <v>39</v>
      </c>
      <c r="X27" s="36" t="s">
        <v>39</v>
      </c>
      <c r="Y27" s="38" t="s">
        <v>39</v>
      </c>
      <c r="Z27" s="35" t="s">
        <v>39</v>
      </c>
      <c r="AA27" s="36" t="s">
        <v>39</v>
      </c>
      <c r="AB27" s="36" t="s">
        <v>39</v>
      </c>
      <c r="AC27" s="36" t="s">
        <v>39</v>
      </c>
      <c r="AD27" s="37" t="s">
        <v>39</v>
      </c>
      <c r="AE27" s="36" t="s">
        <v>39</v>
      </c>
      <c r="AF27" s="36"/>
      <c r="AG27" s="36"/>
      <c r="AH27" s="36" t="s">
        <v>39</v>
      </c>
      <c r="AI27" s="36" t="s">
        <v>39</v>
      </c>
      <c r="AJ27" s="36" t="s">
        <v>39</v>
      </c>
      <c r="AK27" s="38" t="s">
        <v>39</v>
      </c>
      <c r="AL27" s="35" t="s">
        <v>39</v>
      </c>
      <c r="AM27" s="36" t="s">
        <v>39</v>
      </c>
      <c r="AN27" s="36" t="s">
        <v>39</v>
      </c>
      <c r="AO27" s="36" t="s">
        <v>39</v>
      </c>
      <c r="AP27" s="37" t="s">
        <v>39</v>
      </c>
      <c r="AQ27" s="36" t="s">
        <v>39</v>
      </c>
      <c r="AR27" s="36"/>
      <c r="AS27" s="36" t="s">
        <v>39</v>
      </c>
      <c r="AT27" s="36" t="s">
        <v>39</v>
      </c>
      <c r="AU27" s="38" t="s">
        <v>39</v>
      </c>
      <c r="AV27" s="39"/>
      <c r="AW27" s="395" t="s">
        <v>260</v>
      </c>
      <c r="AX27" s="409" t="s">
        <v>285</v>
      </c>
      <c r="AY27" s="396" t="s">
        <v>260</v>
      </c>
      <c r="AZ27" s="409" t="s">
        <v>285</v>
      </c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1"/>
      <c r="BT27" s="395" t="s">
        <v>260</v>
      </c>
      <c r="BU27" s="409" t="s">
        <v>285</v>
      </c>
      <c r="BV27" s="396" t="s">
        <v>260</v>
      </c>
      <c r="BW27" s="409" t="s">
        <v>285</v>
      </c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1"/>
    </row>
    <row r="28" spans="1:89" s="48" customFormat="1" ht="15.75" customHeight="1" thickBot="1" x14ac:dyDescent="0.35">
      <c r="A28" s="40"/>
      <c r="B28" s="41"/>
      <c r="C28" s="350" t="s">
        <v>40</v>
      </c>
      <c r="D28" s="351"/>
      <c r="E28" s="351"/>
      <c r="F28" s="351"/>
      <c r="G28" s="352"/>
      <c r="H28" s="42" t="s">
        <v>41</v>
      </c>
      <c r="I28" s="43" t="s">
        <v>42</v>
      </c>
      <c r="J28" s="43" t="s">
        <v>43</v>
      </c>
      <c r="K28" s="43" t="s">
        <v>44</v>
      </c>
      <c r="L28" s="43" t="s">
        <v>45</v>
      </c>
      <c r="M28" s="43" t="s">
        <v>46</v>
      </c>
      <c r="N28" s="43" t="s">
        <v>47</v>
      </c>
      <c r="O28" s="43" t="s">
        <v>249</v>
      </c>
      <c r="P28" s="44" t="s">
        <v>44</v>
      </c>
      <c r="Q28" s="43" t="s">
        <v>45</v>
      </c>
      <c r="R28" s="42" t="s">
        <v>46</v>
      </c>
      <c r="S28" s="42" t="s">
        <v>47</v>
      </c>
      <c r="T28" s="43" t="s">
        <v>48</v>
      </c>
      <c r="U28" s="42" t="s">
        <v>49</v>
      </c>
      <c r="V28" s="45" t="s">
        <v>50</v>
      </c>
      <c r="W28" s="46" t="s">
        <v>51</v>
      </c>
      <c r="X28" s="42" t="s">
        <v>52</v>
      </c>
      <c r="Y28" s="47" t="s">
        <v>53</v>
      </c>
      <c r="Z28" s="44" t="s">
        <v>54</v>
      </c>
      <c r="AA28" s="43" t="s">
        <v>55</v>
      </c>
      <c r="AB28" s="42" t="s">
        <v>56</v>
      </c>
      <c r="AC28" s="42" t="s">
        <v>57</v>
      </c>
      <c r="AD28" s="43" t="s">
        <v>58</v>
      </c>
      <c r="AE28" s="42" t="s">
        <v>59</v>
      </c>
      <c r="AF28" s="45"/>
      <c r="AG28" s="45"/>
      <c r="AH28" s="45" t="s">
        <v>60</v>
      </c>
      <c r="AI28" s="46" t="s">
        <v>61</v>
      </c>
      <c r="AJ28" s="42" t="s">
        <v>62</v>
      </c>
      <c r="AK28" s="47" t="s">
        <v>63</v>
      </c>
      <c r="AL28" s="44" t="s">
        <v>64</v>
      </c>
      <c r="AM28" s="43" t="s">
        <v>65</v>
      </c>
      <c r="AN28" s="42" t="s">
        <v>66</v>
      </c>
      <c r="AO28" s="42" t="s">
        <v>67</v>
      </c>
      <c r="AP28" s="43" t="s">
        <v>68</v>
      </c>
      <c r="AQ28" s="42" t="s">
        <v>69</v>
      </c>
      <c r="AR28" s="45"/>
      <c r="AS28" s="46" t="s">
        <v>70</v>
      </c>
      <c r="AT28" s="42" t="s">
        <v>71</v>
      </c>
      <c r="AU28" s="47" t="s">
        <v>72</v>
      </c>
      <c r="AV28" s="39"/>
      <c r="AW28" s="412"/>
      <c r="AX28" s="413"/>
      <c r="AY28" s="401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4"/>
      <c r="BT28" s="412"/>
      <c r="BU28" s="413"/>
      <c r="BV28" s="401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4"/>
    </row>
    <row r="29" spans="1:89" s="49" customFormat="1" ht="14.4" customHeight="1" thickBot="1" x14ac:dyDescent="0.35">
      <c r="B29" s="50" t="s">
        <v>73</v>
      </c>
      <c r="C29" s="329" t="s">
        <v>74</v>
      </c>
      <c r="D29" s="330"/>
      <c r="E29" s="330"/>
      <c r="F29" s="330"/>
      <c r="G29" s="331"/>
      <c r="H29" s="51"/>
      <c r="I29" s="52"/>
      <c r="J29" s="242"/>
      <c r="K29" s="242"/>
      <c r="L29" s="53"/>
      <c r="M29" s="53"/>
      <c r="N29" s="53"/>
      <c r="O29" s="53"/>
      <c r="P29" s="54">
        <f>SUM(P30:P33)</f>
        <v>2892.02</v>
      </c>
      <c r="Q29" s="54">
        <f t="shared" ref="Q29:AU29" si="0">SUM(Q30:Q33)</f>
        <v>0</v>
      </c>
      <c r="R29" s="54">
        <f t="shared" si="0"/>
        <v>0</v>
      </c>
      <c r="S29" s="54">
        <f t="shared" si="0"/>
        <v>0</v>
      </c>
      <c r="T29" s="54">
        <f t="shared" si="0"/>
        <v>2892.02</v>
      </c>
      <c r="U29" s="54">
        <f t="shared" si="0"/>
        <v>0</v>
      </c>
      <c r="V29" s="54">
        <f t="shared" si="0"/>
        <v>0</v>
      </c>
      <c r="W29" s="54">
        <f t="shared" si="0"/>
        <v>2892.02</v>
      </c>
      <c r="X29" s="54">
        <f t="shared" si="0"/>
        <v>2890.86</v>
      </c>
      <c r="Y29" s="54">
        <f t="shared" si="0"/>
        <v>1.1600000000000819</v>
      </c>
      <c r="Z29" s="54">
        <f t="shared" si="0"/>
        <v>3223.3399999999997</v>
      </c>
      <c r="AA29" s="54">
        <f t="shared" si="0"/>
        <v>0</v>
      </c>
      <c r="AB29" s="54">
        <f t="shared" si="0"/>
        <v>0</v>
      </c>
      <c r="AC29" s="54">
        <f t="shared" si="0"/>
        <v>0</v>
      </c>
      <c r="AD29" s="54">
        <f t="shared" si="0"/>
        <v>3223.3399999999997</v>
      </c>
      <c r="AE29" s="54">
        <f t="shared" si="0"/>
        <v>36.839999999999996</v>
      </c>
      <c r="AF29" s="54"/>
      <c r="AG29" s="54"/>
      <c r="AH29" s="54">
        <f t="shared" si="0"/>
        <v>0</v>
      </c>
      <c r="AI29" s="54">
        <f t="shared" si="0"/>
        <v>3223.3399999999997</v>
      </c>
      <c r="AJ29" s="54">
        <f t="shared" si="0"/>
        <v>36.839999999999996</v>
      </c>
      <c r="AK29" s="54">
        <f t="shared" si="0"/>
        <v>3186.5</v>
      </c>
      <c r="AL29" s="54">
        <f t="shared" si="0"/>
        <v>3223.3399999999997</v>
      </c>
      <c r="AM29" s="54">
        <f t="shared" si="0"/>
        <v>0</v>
      </c>
      <c r="AN29" s="54">
        <f t="shared" si="0"/>
        <v>0</v>
      </c>
      <c r="AO29" s="54">
        <f t="shared" si="0"/>
        <v>0</v>
      </c>
      <c r="AP29" s="54">
        <f t="shared" si="0"/>
        <v>3223.3399999999997</v>
      </c>
      <c r="AQ29" s="54">
        <f t="shared" si="0"/>
        <v>294.48</v>
      </c>
      <c r="AR29" s="54"/>
      <c r="AS29" s="54">
        <f t="shared" si="0"/>
        <v>3223.3399999999997</v>
      </c>
      <c r="AT29" s="54">
        <f t="shared" si="0"/>
        <v>2927.7</v>
      </c>
      <c r="AU29" s="54">
        <f t="shared" si="0"/>
        <v>295.64</v>
      </c>
      <c r="AV29" s="55"/>
      <c r="AW29" s="54">
        <f>SUM(AW30:AW33)</f>
        <v>294.48</v>
      </c>
      <c r="AX29" s="416"/>
      <c r="AY29" s="416"/>
      <c r="AZ29" s="416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8"/>
      <c r="BT29" s="415"/>
      <c r="BU29" s="416"/>
      <c r="BV29" s="416"/>
      <c r="BW29" s="416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8"/>
    </row>
    <row r="30" spans="1:89" s="56" customFormat="1" ht="13.8" outlineLevel="1" x14ac:dyDescent="0.3">
      <c r="B30" s="57" t="s">
        <v>75</v>
      </c>
      <c r="C30" s="332" t="s">
        <v>76</v>
      </c>
      <c r="D30" s="333"/>
      <c r="E30" s="333"/>
      <c r="F30" s="333"/>
      <c r="G30" s="334"/>
      <c r="H30" s="58"/>
      <c r="I30" s="58"/>
      <c r="J30" s="58"/>
      <c r="K30" s="58"/>
      <c r="L30" s="58"/>
      <c r="M30" s="244"/>
      <c r="N30" s="244"/>
      <c r="O30" s="244"/>
      <c r="P30" s="59"/>
      <c r="Q30" s="60"/>
      <c r="R30" s="60"/>
      <c r="S30" s="60"/>
      <c r="T30" s="60"/>
      <c r="U30" s="60"/>
      <c r="V30" s="61"/>
      <c r="W30" s="60"/>
      <c r="X30" s="62"/>
      <c r="Y30" s="63"/>
      <c r="Z30" s="59"/>
      <c r="AA30" s="60"/>
      <c r="AB30" s="60"/>
      <c r="AC30" s="60"/>
      <c r="AD30" s="60"/>
      <c r="AE30" s="60"/>
      <c r="AF30" s="61"/>
      <c r="AG30" s="61"/>
      <c r="AH30" s="61"/>
      <c r="AI30" s="60"/>
      <c r="AJ30" s="62"/>
      <c r="AK30" s="63"/>
      <c r="AL30" s="59"/>
      <c r="AM30" s="60"/>
      <c r="AN30" s="60"/>
      <c r="AO30" s="60"/>
      <c r="AP30" s="60"/>
      <c r="AQ30" s="60"/>
      <c r="AR30" s="61"/>
      <c r="AS30" s="60"/>
      <c r="AT30" s="62"/>
      <c r="AU30" s="63"/>
      <c r="AV30" s="64"/>
      <c r="AW30" s="419"/>
      <c r="AX30" s="420"/>
      <c r="AY30" s="420"/>
      <c r="AZ30" s="420"/>
      <c r="BA30" s="421"/>
      <c r="BB30" s="421"/>
      <c r="BC30" s="421"/>
      <c r="BD30" s="421"/>
      <c r="BE30" s="421"/>
      <c r="BF30" s="421"/>
      <c r="BG30" s="421"/>
      <c r="BH30" s="421"/>
      <c r="BI30" s="421"/>
      <c r="BJ30" s="421"/>
      <c r="BK30" s="422"/>
      <c r="BL30" s="422"/>
      <c r="BM30" s="421"/>
      <c r="BN30" s="421"/>
      <c r="BO30" s="421"/>
      <c r="BP30" s="421"/>
      <c r="BQ30" s="421"/>
      <c r="BR30" s="421"/>
      <c r="BS30" s="423"/>
      <c r="BT30" s="419"/>
      <c r="BU30" s="420"/>
      <c r="BV30" s="420"/>
      <c r="BW30" s="420"/>
      <c r="BX30" s="421"/>
      <c r="BY30" s="421"/>
      <c r="BZ30" s="421"/>
      <c r="CA30" s="421"/>
      <c r="CB30" s="421"/>
      <c r="CC30" s="421"/>
      <c r="CD30" s="421"/>
      <c r="CE30" s="421"/>
      <c r="CF30" s="421"/>
      <c r="CG30" s="421"/>
      <c r="CH30" s="422"/>
      <c r="CI30" s="422"/>
      <c r="CJ30" s="421"/>
      <c r="CK30" s="423"/>
    </row>
    <row r="31" spans="1:89" s="56" customFormat="1" ht="13.8" customHeight="1" outlineLevel="1" x14ac:dyDescent="0.3">
      <c r="B31" s="65" t="s">
        <v>77</v>
      </c>
      <c r="C31" s="308" t="s">
        <v>78</v>
      </c>
      <c r="D31" s="309"/>
      <c r="E31" s="309"/>
      <c r="F31" s="309"/>
      <c r="G31" s="310"/>
      <c r="H31" s="66"/>
      <c r="I31" s="66"/>
      <c r="J31" s="66"/>
      <c r="K31" s="66"/>
      <c r="L31" s="66"/>
      <c r="M31" s="245"/>
      <c r="N31" s="245"/>
      <c r="O31" s="245"/>
      <c r="P31" s="67"/>
      <c r="Q31" s="68"/>
      <c r="R31" s="68"/>
      <c r="S31" s="68"/>
      <c r="T31" s="68"/>
      <c r="U31" s="68"/>
      <c r="V31" s="69"/>
      <c r="W31" s="68"/>
      <c r="X31" s="70"/>
      <c r="Y31" s="71"/>
      <c r="Z31" s="67"/>
      <c r="AA31" s="68"/>
      <c r="AB31" s="68"/>
      <c r="AC31" s="68"/>
      <c r="AD31" s="68"/>
      <c r="AE31" s="68"/>
      <c r="AF31" s="69"/>
      <c r="AG31" s="69"/>
      <c r="AH31" s="69"/>
      <c r="AI31" s="68"/>
      <c r="AJ31" s="70"/>
      <c r="AK31" s="71"/>
      <c r="AL31" s="67"/>
      <c r="AM31" s="68"/>
      <c r="AN31" s="68"/>
      <c r="AO31" s="68"/>
      <c r="AP31" s="68"/>
      <c r="AQ31" s="68"/>
      <c r="AR31" s="69"/>
      <c r="AS31" s="68"/>
      <c r="AT31" s="70"/>
      <c r="AU31" s="71"/>
      <c r="AV31" s="64"/>
      <c r="AW31" s="424"/>
      <c r="AX31" s="425"/>
      <c r="AY31" s="425"/>
      <c r="AZ31" s="425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7"/>
      <c r="BL31" s="427"/>
      <c r="BM31" s="426"/>
      <c r="BN31" s="426"/>
      <c r="BO31" s="426"/>
      <c r="BP31" s="426"/>
      <c r="BQ31" s="426"/>
      <c r="BR31" s="426"/>
      <c r="BS31" s="428"/>
      <c r="BT31" s="424"/>
      <c r="BU31" s="425"/>
      <c r="BV31" s="425"/>
      <c r="BW31" s="425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7"/>
      <c r="CI31" s="427"/>
      <c r="CJ31" s="426"/>
      <c r="CK31" s="428"/>
    </row>
    <row r="32" spans="1:89" s="56" customFormat="1" ht="13.8" outlineLevel="1" x14ac:dyDescent="0.3">
      <c r="B32" s="65" t="s">
        <v>79</v>
      </c>
      <c r="C32" s="308" t="s">
        <v>80</v>
      </c>
      <c r="D32" s="309"/>
      <c r="E32" s="309"/>
      <c r="F32" s="309"/>
      <c r="G32" s="310"/>
      <c r="H32" s="66"/>
      <c r="I32" s="66"/>
      <c r="J32" s="66"/>
      <c r="K32" s="66"/>
      <c r="L32" s="66"/>
      <c r="M32" s="245"/>
      <c r="N32" s="245"/>
      <c r="O32" s="245"/>
      <c r="P32" s="67"/>
      <c r="Q32" s="68"/>
      <c r="R32" s="68"/>
      <c r="S32" s="68"/>
      <c r="T32" s="68"/>
      <c r="U32" s="68"/>
      <c r="V32" s="69"/>
      <c r="W32" s="68"/>
      <c r="X32" s="70"/>
      <c r="Y32" s="71"/>
      <c r="Z32" s="67"/>
      <c r="AA32" s="68"/>
      <c r="AB32" s="68"/>
      <c r="AC32" s="68"/>
      <c r="AD32" s="68"/>
      <c r="AE32" s="68"/>
      <c r="AF32" s="69"/>
      <c r="AG32" s="69"/>
      <c r="AH32" s="69"/>
      <c r="AI32" s="68"/>
      <c r="AJ32" s="70"/>
      <c r="AK32" s="71"/>
      <c r="AL32" s="67"/>
      <c r="AM32" s="68"/>
      <c r="AN32" s="68"/>
      <c r="AO32" s="68"/>
      <c r="AP32" s="68"/>
      <c r="AQ32" s="68"/>
      <c r="AR32" s="69"/>
      <c r="AS32" s="68"/>
      <c r="AT32" s="70"/>
      <c r="AU32" s="71"/>
      <c r="AV32" s="64"/>
      <c r="AW32" s="424"/>
      <c r="AX32" s="425"/>
      <c r="AY32" s="425"/>
      <c r="AZ32" s="425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7"/>
      <c r="BL32" s="427"/>
      <c r="BM32" s="426"/>
      <c r="BN32" s="426"/>
      <c r="BO32" s="426"/>
      <c r="BP32" s="426"/>
      <c r="BQ32" s="426"/>
      <c r="BR32" s="426"/>
      <c r="BS32" s="428"/>
      <c r="BT32" s="424"/>
      <c r="BU32" s="425"/>
      <c r="BV32" s="425"/>
      <c r="BW32" s="425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7"/>
      <c r="CI32" s="427"/>
      <c r="CJ32" s="426"/>
      <c r="CK32" s="428"/>
    </row>
    <row r="33" spans="2:89" s="56" customFormat="1" ht="13.8" outlineLevel="1" x14ac:dyDescent="0.3">
      <c r="B33" s="72" t="s">
        <v>81</v>
      </c>
      <c r="C33" s="335" t="s">
        <v>82</v>
      </c>
      <c r="D33" s="336"/>
      <c r="E33" s="336"/>
      <c r="F33" s="336"/>
      <c r="G33" s="337"/>
      <c r="H33" s="73"/>
      <c r="I33" s="73"/>
      <c r="J33" s="73"/>
      <c r="K33" s="73"/>
      <c r="L33" s="73"/>
      <c r="M33" s="246"/>
      <c r="N33" s="246"/>
      <c r="O33" s="246"/>
      <c r="P33" s="74">
        <f>Q33+T33</f>
        <v>2892.02</v>
      </c>
      <c r="Q33" s="74">
        <f t="shared" ref="Q33:Y33" si="1">SUM(Q34:Q43)</f>
        <v>0</v>
      </c>
      <c r="R33" s="74">
        <f t="shared" si="1"/>
        <v>0</v>
      </c>
      <c r="S33" s="74">
        <f t="shared" si="1"/>
        <v>0</v>
      </c>
      <c r="T33" s="74">
        <f t="shared" si="1"/>
        <v>2892.02</v>
      </c>
      <c r="U33" s="74">
        <f t="shared" si="1"/>
        <v>0</v>
      </c>
      <c r="V33" s="74">
        <f t="shared" si="1"/>
        <v>0</v>
      </c>
      <c r="W33" s="74">
        <f t="shared" si="1"/>
        <v>2892.02</v>
      </c>
      <c r="X33" s="74">
        <f t="shared" si="1"/>
        <v>2890.86</v>
      </c>
      <c r="Y33" s="74">
        <f t="shared" si="1"/>
        <v>1.1600000000000819</v>
      </c>
      <c r="Z33" s="74">
        <f>AA33+AD33</f>
        <v>3223.3399999999997</v>
      </c>
      <c r="AA33" s="74">
        <f t="shared" ref="AA33:AK33" si="2">SUM(AA34:AA43)</f>
        <v>0</v>
      </c>
      <c r="AB33" s="74">
        <f t="shared" si="2"/>
        <v>0</v>
      </c>
      <c r="AC33" s="74">
        <f t="shared" si="2"/>
        <v>0</v>
      </c>
      <c r="AD33" s="74">
        <f t="shared" si="2"/>
        <v>3223.3399999999997</v>
      </c>
      <c r="AE33" s="74">
        <f t="shared" si="2"/>
        <v>36.839999999999996</v>
      </c>
      <c r="AF33" s="74"/>
      <c r="AG33" s="74"/>
      <c r="AH33" s="74">
        <f t="shared" si="2"/>
        <v>0</v>
      </c>
      <c r="AI33" s="74">
        <f t="shared" si="2"/>
        <v>3223.3399999999997</v>
      </c>
      <c r="AJ33" s="74">
        <f>SUM(AJ34:AJ43)</f>
        <v>36.839999999999996</v>
      </c>
      <c r="AK33" s="74">
        <f t="shared" si="2"/>
        <v>3186.5</v>
      </c>
      <c r="AL33" s="74">
        <f>AM33+AP33</f>
        <v>3223.3399999999997</v>
      </c>
      <c r="AM33" s="74">
        <f t="shared" ref="AM33:AS33" si="3">SUM(AM34:AM43)</f>
        <v>0</v>
      </c>
      <c r="AN33" s="74">
        <f t="shared" si="3"/>
        <v>0</v>
      </c>
      <c r="AO33" s="74">
        <f t="shared" si="3"/>
        <v>0</v>
      </c>
      <c r="AP33" s="74">
        <f t="shared" si="3"/>
        <v>3223.3399999999997</v>
      </c>
      <c r="AQ33" s="74">
        <f t="shared" si="3"/>
        <v>294.48</v>
      </c>
      <c r="AR33" s="74"/>
      <c r="AS33" s="74">
        <f t="shared" si="3"/>
        <v>3223.3399999999997</v>
      </c>
      <c r="AT33" s="74">
        <f>SUM(AT34:AT43)</f>
        <v>2927.7</v>
      </c>
      <c r="AU33" s="74">
        <f>SUM(AU34:AU43)</f>
        <v>295.64</v>
      </c>
      <c r="AV33" s="75"/>
      <c r="AW33" s="74">
        <f t="shared" ref="AW33" si="4">SUM(AW34:AW43)</f>
        <v>294.48</v>
      </c>
      <c r="AX33" s="430"/>
      <c r="AY33" s="430"/>
      <c r="AZ33" s="430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27"/>
      <c r="BL33" s="427"/>
      <c r="BM33" s="426"/>
      <c r="BN33" s="426"/>
      <c r="BO33" s="426"/>
      <c r="BP33" s="426"/>
      <c r="BQ33" s="426"/>
      <c r="BR33" s="426"/>
      <c r="BS33" s="428"/>
      <c r="BT33" s="429"/>
      <c r="BU33" s="430"/>
      <c r="BV33" s="430"/>
      <c r="BW33" s="430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27"/>
      <c r="CI33" s="427"/>
      <c r="CJ33" s="426"/>
      <c r="CK33" s="428"/>
    </row>
    <row r="34" spans="2:89" s="98" customFormat="1" ht="13.8" outlineLevel="1" x14ac:dyDescent="0.3">
      <c r="B34" s="76"/>
      <c r="C34" s="77" t="s">
        <v>83</v>
      </c>
      <c r="D34" s="78"/>
      <c r="E34" s="78"/>
      <c r="F34" s="78"/>
      <c r="G34" s="79"/>
      <c r="H34" s="80">
        <v>53</v>
      </c>
      <c r="I34" s="81" t="s">
        <v>84</v>
      </c>
      <c r="J34" s="81"/>
      <c r="K34" s="81"/>
      <c r="L34" s="82">
        <v>3</v>
      </c>
      <c r="M34" s="247"/>
      <c r="N34" s="247"/>
      <c r="O34" s="247"/>
      <c r="P34" s="83">
        <f>Q34+T34</f>
        <v>730</v>
      </c>
      <c r="Q34" s="84"/>
      <c r="R34" s="84"/>
      <c r="S34" s="84"/>
      <c r="T34" s="85">
        <v>730</v>
      </c>
      <c r="U34" s="84"/>
      <c r="V34" s="86"/>
      <c r="W34" s="87">
        <v>730</v>
      </c>
      <c r="X34" s="88">
        <v>730</v>
      </c>
      <c r="Y34" s="89">
        <f>W34-X33:X34</f>
        <v>0</v>
      </c>
      <c r="Z34" s="90">
        <f t="shared" ref="Z34:Z43" si="5">AA34+AD34</f>
        <v>730</v>
      </c>
      <c r="AA34" s="91"/>
      <c r="AB34" s="91"/>
      <c r="AC34" s="91"/>
      <c r="AD34" s="91">
        <v>730</v>
      </c>
      <c r="AE34" s="91"/>
      <c r="AF34" s="92"/>
      <c r="AG34" s="92"/>
      <c r="AH34" s="92"/>
      <c r="AI34" s="91">
        <v>730</v>
      </c>
      <c r="AJ34" s="93">
        <v>0</v>
      </c>
      <c r="AK34" s="94">
        <f>AI34-AJ34</f>
        <v>730</v>
      </c>
      <c r="AL34" s="95">
        <f>AM34+AP34</f>
        <v>730</v>
      </c>
      <c r="AM34" s="95">
        <v>0</v>
      </c>
      <c r="AN34" s="87"/>
      <c r="AO34" s="87"/>
      <c r="AP34" s="87">
        <v>730</v>
      </c>
      <c r="AQ34" s="87"/>
      <c r="AR34" s="96"/>
      <c r="AS34" s="87">
        <v>730</v>
      </c>
      <c r="AT34" s="88">
        <v>730</v>
      </c>
      <c r="AU34" s="89">
        <v>0</v>
      </c>
      <c r="AV34" s="97"/>
      <c r="AW34" s="432"/>
      <c r="AX34" s="431"/>
      <c r="AY34" s="431"/>
      <c r="AZ34" s="433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27"/>
      <c r="BL34" s="427"/>
      <c r="BM34" s="426"/>
      <c r="BN34" s="426"/>
      <c r="BO34" s="426"/>
      <c r="BP34" s="426"/>
      <c r="BQ34" s="426"/>
      <c r="BR34" s="426"/>
      <c r="BS34" s="428"/>
      <c r="BT34" s="432"/>
      <c r="BU34" s="431"/>
      <c r="BV34" s="431"/>
      <c r="BW34" s="433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27"/>
      <c r="CI34" s="427"/>
      <c r="CJ34" s="426"/>
      <c r="CK34" s="428"/>
    </row>
    <row r="35" spans="2:89" s="98" customFormat="1" ht="13.8" outlineLevel="1" x14ac:dyDescent="0.3">
      <c r="B35" s="76"/>
      <c r="C35" s="77" t="s">
        <v>85</v>
      </c>
      <c r="D35" s="78"/>
      <c r="E35" s="78"/>
      <c r="F35" s="78"/>
      <c r="G35" s="79"/>
      <c r="H35" s="80">
        <v>55</v>
      </c>
      <c r="I35" s="81" t="s">
        <v>86</v>
      </c>
      <c r="J35" s="81"/>
      <c r="K35" s="81"/>
      <c r="L35" s="82">
        <v>3</v>
      </c>
      <c r="M35" s="247"/>
      <c r="N35" s="247"/>
      <c r="O35" s="247"/>
      <c r="P35" s="83">
        <f t="shared" ref="P35:P41" si="6">Q35+T35</f>
        <v>347.54</v>
      </c>
      <c r="Q35" s="84"/>
      <c r="R35" s="84"/>
      <c r="S35" s="84"/>
      <c r="T35" s="85">
        <v>347.54</v>
      </c>
      <c r="U35" s="84"/>
      <c r="V35" s="86"/>
      <c r="W35" s="87">
        <v>347.54</v>
      </c>
      <c r="X35" s="88">
        <v>347.54</v>
      </c>
      <c r="Y35" s="89">
        <f t="shared" ref="Y35:Y41" si="7">W35-X34:X35</f>
        <v>0</v>
      </c>
      <c r="Z35" s="90">
        <f t="shared" si="5"/>
        <v>347.54</v>
      </c>
      <c r="AA35" s="91"/>
      <c r="AB35" s="91"/>
      <c r="AC35" s="91"/>
      <c r="AD35" s="91">
        <v>347.54</v>
      </c>
      <c r="AE35" s="91"/>
      <c r="AF35" s="92"/>
      <c r="AG35" s="92"/>
      <c r="AH35" s="92"/>
      <c r="AI35" s="91">
        <v>347.54</v>
      </c>
      <c r="AJ35" s="93">
        <v>0</v>
      </c>
      <c r="AK35" s="94">
        <f t="shared" ref="AK35:AK44" si="8">AI35-AJ35</f>
        <v>347.54</v>
      </c>
      <c r="AL35" s="95">
        <f t="shared" ref="AL35:AL43" si="9">AM35+AP35</f>
        <v>347.54</v>
      </c>
      <c r="AM35" s="95">
        <v>0</v>
      </c>
      <c r="AN35" s="87"/>
      <c r="AO35" s="87"/>
      <c r="AP35" s="87">
        <v>347.54</v>
      </c>
      <c r="AQ35" s="87"/>
      <c r="AR35" s="96"/>
      <c r="AS35" s="87">
        <v>347.54</v>
      </c>
      <c r="AT35" s="88">
        <v>347.54</v>
      </c>
      <c r="AU35" s="89">
        <v>0</v>
      </c>
      <c r="AV35" s="97"/>
      <c r="AW35" s="432"/>
      <c r="AX35" s="431"/>
      <c r="AY35" s="431"/>
      <c r="AZ35" s="433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  <c r="BK35" s="427"/>
      <c r="BL35" s="427"/>
      <c r="BM35" s="426"/>
      <c r="BN35" s="426"/>
      <c r="BO35" s="426"/>
      <c r="BP35" s="426"/>
      <c r="BQ35" s="426"/>
      <c r="BR35" s="426"/>
      <c r="BS35" s="428"/>
      <c r="BT35" s="432"/>
      <c r="BU35" s="431"/>
      <c r="BV35" s="431"/>
      <c r="BW35" s="433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27"/>
      <c r="CI35" s="427"/>
      <c r="CJ35" s="426"/>
      <c r="CK35" s="428"/>
    </row>
    <row r="36" spans="2:89" s="98" customFormat="1" ht="13.8" outlineLevel="1" x14ac:dyDescent="0.3">
      <c r="B36" s="76"/>
      <c r="C36" s="77" t="s">
        <v>87</v>
      </c>
      <c r="D36" s="78"/>
      <c r="E36" s="78"/>
      <c r="F36" s="78"/>
      <c r="G36" s="79"/>
      <c r="H36" s="80">
        <v>57</v>
      </c>
      <c r="I36" s="81" t="s">
        <v>88</v>
      </c>
      <c r="J36" s="81"/>
      <c r="K36" s="81"/>
      <c r="L36" s="82">
        <v>3</v>
      </c>
      <c r="M36" s="247"/>
      <c r="N36" s="247"/>
      <c r="O36" s="247"/>
      <c r="P36" s="83">
        <f t="shared" si="6"/>
        <v>790.83</v>
      </c>
      <c r="Q36" s="84"/>
      <c r="R36" s="84"/>
      <c r="S36" s="84"/>
      <c r="T36" s="85">
        <v>790.83</v>
      </c>
      <c r="U36" s="84"/>
      <c r="V36" s="86"/>
      <c r="W36" s="87">
        <v>790.83</v>
      </c>
      <c r="X36" s="88">
        <v>790.83</v>
      </c>
      <c r="Y36" s="89">
        <f t="shared" si="7"/>
        <v>0</v>
      </c>
      <c r="Z36" s="90">
        <f t="shared" si="5"/>
        <v>790.83</v>
      </c>
      <c r="AA36" s="91"/>
      <c r="AB36" s="91"/>
      <c r="AC36" s="91"/>
      <c r="AD36" s="91">
        <v>790.83</v>
      </c>
      <c r="AE36" s="91"/>
      <c r="AF36" s="92"/>
      <c r="AG36" s="92"/>
      <c r="AH36" s="92"/>
      <c r="AI36" s="91">
        <v>790.83</v>
      </c>
      <c r="AJ36" s="93">
        <v>0</v>
      </c>
      <c r="AK36" s="94">
        <f t="shared" si="8"/>
        <v>790.83</v>
      </c>
      <c r="AL36" s="95">
        <f t="shared" si="9"/>
        <v>790.83</v>
      </c>
      <c r="AM36" s="95">
        <v>0</v>
      </c>
      <c r="AN36" s="87"/>
      <c r="AO36" s="87"/>
      <c r="AP36" s="87">
        <v>790.83</v>
      </c>
      <c r="AQ36" s="87"/>
      <c r="AR36" s="96"/>
      <c r="AS36" s="87">
        <v>790.83</v>
      </c>
      <c r="AT36" s="88">
        <v>790.83</v>
      </c>
      <c r="AU36" s="89">
        <v>0</v>
      </c>
      <c r="AV36" s="97"/>
      <c r="AW36" s="434"/>
      <c r="AX36" s="426"/>
      <c r="AY36" s="426"/>
      <c r="AZ36" s="425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7"/>
      <c r="BL36" s="427"/>
      <c r="BM36" s="426"/>
      <c r="BN36" s="426"/>
      <c r="BO36" s="426"/>
      <c r="BP36" s="426"/>
      <c r="BQ36" s="426"/>
      <c r="BR36" s="426"/>
      <c r="BS36" s="428"/>
      <c r="BT36" s="424"/>
      <c r="BU36" s="425"/>
      <c r="BV36" s="425"/>
      <c r="BW36" s="425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7"/>
      <c r="CI36" s="427"/>
      <c r="CJ36" s="426"/>
      <c r="CK36" s="428"/>
    </row>
    <row r="37" spans="2:89" s="56" customFormat="1" ht="13.8" outlineLevel="1" x14ac:dyDescent="0.3">
      <c r="B37" s="99"/>
      <c r="C37" s="100" t="s">
        <v>89</v>
      </c>
      <c r="D37" s="78"/>
      <c r="E37" s="78"/>
      <c r="F37" s="78"/>
      <c r="G37" s="79"/>
      <c r="H37" s="80">
        <v>66</v>
      </c>
      <c r="I37" s="81">
        <v>40693</v>
      </c>
      <c r="J37" s="81"/>
      <c r="K37" s="81"/>
      <c r="L37" s="82">
        <v>3</v>
      </c>
      <c r="M37" s="247"/>
      <c r="N37" s="247"/>
      <c r="O37" s="247"/>
      <c r="P37" s="83">
        <f t="shared" si="6"/>
        <v>434.43</v>
      </c>
      <c r="Q37" s="101"/>
      <c r="R37" s="101"/>
      <c r="S37" s="101"/>
      <c r="T37" s="102">
        <v>434.43</v>
      </c>
      <c r="U37" s="101"/>
      <c r="V37" s="103"/>
      <c r="W37" s="104">
        <v>434.43</v>
      </c>
      <c r="X37" s="105">
        <v>434.14</v>
      </c>
      <c r="Y37" s="89">
        <f t="shared" si="7"/>
        <v>0.29000000000002046</v>
      </c>
      <c r="Z37" s="90">
        <f t="shared" si="5"/>
        <v>434.43</v>
      </c>
      <c r="AA37" s="91"/>
      <c r="AB37" s="91"/>
      <c r="AC37" s="91"/>
      <c r="AD37" s="91">
        <v>434.43</v>
      </c>
      <c r="AE37" s="91"/>
      <c r="AF37" s="92"/>
      <c r="AG37" s="92"/>
      <c r="AH37" s="92"/>
      <c r="AI37" s="91">
        <v>434.43</v>
      </c>
      <c r="AJ37" s="93">
        <v>0</v>
      </c>
      <c r="AK37" s="94">
        <f t="shared" si="8"/>
        <v>434.43</v>
      </c>
      <c r="AL37" s="95">
        <f t="shared" si="9"/>
        <v>434.43</v>
      </c>
      <c r="AM37" s="95">
        <v>0</v>
      </c>
      <c r="AN37" s="87"/>
      <c r="AO37" s="87"/>
      <c r="AP37" s="87">
        <v>434.43</v>
      </c>
      <c r="AQ37" s="87"/>
      <c r="AR37" s="96"/>
      <c r="AS37" s="87">
        <v>434.43</v>
      </c>
      <c r="AT37" s="88">
        <v>434.14</v>
      </c>
      <c r="AU37" s="89">
        <v>0.28999999999999998</v>
      </c>
      <c r="AV37" s="64"/>
      <c r="AW37" s="424"/>
      <c r="AX37" s="425"/>
      <c r="AY37" s="425"/>
      <c r="AZ37" s="425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7"/>
      <c r="BL37" s="427"/>
      <c r="BM37" s="426"/>
      <c r="BN37" s="426"/>
      <c r="BO37" s="426"/>
      <c r="BP37" s="426"/>
      <c r="BQ37" s="426"/>
      <c r="BR37" s="426"/>
      <c r="BS37" s="428"/>
      <c r="BT37" s="424"/>
      <c r="BU37" s="425"/>
      <c r="BV37" s="425"/>
      <c r="BW37" s="425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7"/>
      <c r="CI37" s="427"/>
      <c r="CJ37" s="426"/>
      <c r="CK37" s="428"/>
    </row>
    <row r="38" spans="2:89" s="56" customFormat="1" ht="13.8" outlineLevel="1" x14ac:dyDescent="0.3">
      <c r="B38" s="99"/>
      <c r="C38" s="106" t="s">
        <v>90</v>
      </c>
      <c r="D38" s="78"/>
      <c r="E38" s="78"/>
      <c r="F38" s="78"/>
      <c r="G38" s="79"/>
      <c r="H38" s="80">
        <v>112</v>
      </c>
      <c r="I38" s="107" t="s">
        <v>91</v>
      </c>
      <c r="J38" s="107"/>
      <c r="K38" s="107"/>
      <c r="L38" s="82">
        <v>3</v>
      </c>
      <c r="M38" s="247"/>
      <c r="N38" s="247"/>
      <c r="O38" s="247"/>
      <c r="P38" s="83">
        <f t="shared" si="6"/>
        <v>143.61000000000001</v>
      </c>
      <c r="Q38" s="101"/>
      <c r="R38" s="101"/>
      <c r="S38" s="101"/>
      <c r="T38" s="102">
        <v>143.61000000000001</v>
      </c>
      <c r="U38" s="101"/>
      <c r="V38" s="103"/>
      <c r="W38" s="104">
        <v>143.61000000000001</v>
      </c>
      <c r="X38" s="105">
        <v>143.32</v>
      </c>
      <c r="Y38" s="89">
        <f t="shared" si="7"/>
        <v>0.29000000000002046</v>
      </c>
      <c r="Z38" s="90">
        <f t="shared" si="5"/>
        <v>143.61000000000001</v>
      </c>
      <c r="AA38" s="91"/>
      <c r="AB38" s="91"/>
      <c r="AC38" s="91"/>
      <c r="AD38" s="91">
        <v>143.61000000000001</v>
      </c>
      <c r="AE38" s="91"/>
      <c r="AF38" s="92"/>
      <c r="AG38" s="92"/>
      <c r="AH38" s="92"/>
      <c r="AI38" s="91">
        <v>143.61000000000001</v>
      </c>
      <c r="AJ38" s="93">
        <v>0</v>
      </c>
      <c r="AK38" s="94">
        <f t="shared" si="8"/>
        <v>143.61000000000001</v>
      </c>
      <c r="AL38" s="95">
        <f t="shared" si="9"/>
        <v>143.61000000000001</v>
      </c>
      <c r="AM38" s="95">
        <v>0</v>
      </c>
      <c r="AN38" s="87"/>
      <c r="AO38" s="87"/>
      <c r="AP38" s="87">
        <v>143.61000000000001</v>
      </c>
      <c r="AQ38" s="87"/>
      <c r="AR38" s="96"/>
      <c r="AS38" s="87">
        <v>143.61000000000001</v>
      </c>
      <c r="AT38" s="88">
        <v>143.32</v>
      </c>
      <c r="AU38" s="89">
        <v>0.28999999999999998</v>
      </c>
      <c r="AV38" s="64"/>
      <c r="AW38" s="424"/>
      <c r="AX38" s="425"/>
      <c r="AY38" s="425"/>
      <c r="AZ38" s="425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7"/>
      <c r="BL38" s="427"/>
      <c r="BM38" s="426"/>
      <c r="BN38" s="426"/>
      <c r="BO38" s="426"/>
      <c r="BP38" s="426"/>
      <c r="BQ38" s="426"/>
      <c r="BR38" s="426"/>
      <c r="BS38" s="428"/>
      <c r="BT38" s="424"/>
      <c r="BU38" s="425"/>
      <c r="BV38" s="425"/>
      <c r="BW38" s="425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7"/>
      <c r="CI38" s="427"/>
      <c r="CJ38" s="426"/>
      <c r="CK38" s="428"/>
    </row>
    <row r="39" spans="2:89" s="56" customFormat="1" ht="13.8" outlineLevel="1" x14ac:dyDescent="0.3">
      <c r="B39" s="99"/>
      <c r="C39" s="106" t="s">
        <v>92</v>
      </c>
      <c r="D39" s="78"/>
      <c r="E39" s="78"/>
      <c r="F39" s="78"/>
      <c r="G39" s="79"/>
      <c r="H39" s="80">
        <v>113</v>
      </c>
      <c r="I39" s="107" t="s">
        <v>93</v>
      </c>
      <c r="J39" s="107"/>
      <c r="K39" s="107"/>
      <c r="L39" s="82">
        <v>3</v>
      </c>
      <c r="M39" s="247"/>
      <c r="N39" s="247"/>
      <c r="O39" s="247"/>
      <c r="P39" s="83">
        <f t="shared" si="6"/>
        <v>143.61000000000001</v>
      </c>
      <c r="Q39" s="101"/>
      <c r="R39" s="101"/>
      <c r="S39" s="101"/>
      <c r="T39" s="102">
        <v>143.61000000000001</v>
      </c>
      <c r="U39" s="101"/>
      <c r="V39" s="103"/>
      <c r="W39" s="104">
        <v>143.61000000000001</v>
      </c>
      <c r="X39" s="105">
        <v>143.32</v>
      </c>
      <c r="Y39" s="89">
        <f t="shared" si="7"/>
        <v>0.29000000000002046</v>
      </c>
      <c r="Z39" s="90">
        <f t="shared" si="5"/>
        <v>143.61000000000001</v>
      </c>
      <c r="AA39" s="91"/>
      <c r="AB39" s="91"/>
      <c r="AC39" s="91"/>
      <c r="AD39" s="91">
        <v>143.61000000000001</v>
      </c>
      <c r="AE39" s="91"/>
      <c r="AF39" s="92"/>
      <c r="AG39" s="92"/>
      <c r="AH39" s="92"/>
      <c r="AI39" s="91">
        <v>143.61000000000001</v>
      </c>
      <c r="AJ39" s="93">
        <v>0</v>
      </c>
      <c r="AK39" s="94">
        <f t="shared" si="8"/>
        <v>143.61000000000001</v>
      </c>
      <c r="AL39" s="95">
        <f t="shared" si="9"/>
        <v>143.61000000000001</v>
      </c>
      <c r="AM39" s="95">
        <v>0</v>
      </c>
      <c r="AN39" s="87"/>
      <c r="AO39" s="87"/>
      <c r="AP39" s="87">
        <v>143.61000000000001</v>
      </c>
      <c r="AQ39" s="87"/>
      <c r="AR39" s="96"/>
      <c r="AS39" s="87">
        <v>143.61000000000001</v>
      </c>
      <c r="AT39" s="88">
        <v>143.32</v>
      </c>
      <c r="AU39" s="89">
        <v>0.28999999999999998</v>
      </c>
      <c r="AV39" s="64"/>
      <c r="AW39" s="424"/>
      <c r="AX39" s="425"/>
      <c r="AY39" s="425"/>
      <c r="AZ39" s="425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7"/>
      <c r="BL39" s="427"/>
      <c r="BM39" s="426"/>
      <c r="BN39" s="426"/>
      <c r="BO39" s="426"/>
      <c r="BP39" s="426"/>
      <c r="BQ39" s="426"/>
      <c r="BR39" s="426"/>
      <c r="BS39" s="428"/>
      <c r="BT39" s="424"/>
      <c r="BU39" s="425"/>
      <c r="BV39" s="425"/>
      <c r="BW39" s="425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7"/>
      <c r="CI39" s="427"/>
      <c r="CJ39" s="426"/>
      <c r="CK39" s="428"/>
    </row>
    <row r="40" spans="2:89" s="56" customFormat="1" ht="13.8" outlineLevel="1" x14ac:dyDescent="0.3">
      <c r="B40" s="99"/>
      <c r="C40" s="106" t="s">
        <v>94</v>
      </c>
      <c r="D40" s="108"/>
      <c r="E40" s="108"/>
      <c r="F40" s="108"/>
      <c r="G40" s="109"/>
      <c r="H40" s="80">
        <v>118</v>
      </c>
      <c r="I40" s="107" t="s">
        <v>95</v>
      </c>
      <c r="J40" s="107"/>
      <c r="K40" s="107"/>
      <c r="L40" s="82">
        <v>3</v>
      </c>
      <c r="M40" s="247"/>
      <c r="N40" s="247"/>
      <c r="O40" s="247"/>
      <c r="P40" s="83">
        <f t="shared" si="6"/>
        <v>140.02000000000001</v>
      </c>
      <c r="Q40" s="101"/>
      <c r="R40" s="101"/>
      <c r="S40" s="101"/>
      <c r="T40" s="102">
        <v>140.02000000000001</v>
      </c>
      <c r="U40" s="101"/>
      <c r="V40" s="103"/>
      <c r="W40" s="104">
        <v>140.02000000000001</v>
      </c>
      <c r="X40" s="105">
        <v>139.72999999999999</v>
      </c>
      <c r="Y40" s="89">
        <f t="shared" si="7"/>
        <v>0.29000000000002046</v>
      </c>
      <c r="Z40" s="90">
        <f t="shared" si="5"/>
        <v>140.02000000000001</v>
      </c>
      <c r="AA40" s="91"/>
      <c r="AB40" s="91"/>
      <c r="AC40" s="91"/>
      <c r="AD40" s="91">
        <v>140.02000000000001</v>
      </c>
      <c r="AE40" s="91"/>
      <c r="AF40" s="92"/>
      <c r="AG40" s="92"/>
      <c r="AH40" s="92"/>
      <c r="AI40" s="91">
        <v>140.02000000000001</v>
      </c>
      <c r="AJ40" s="93">
        <v>0</v>
      </c>
      <c r="AK40" s="94">
        <f t="shared" si="8"/>
        <v>140.02000000000001</v>
      </c>
      <c r="AL40" s="95">
        <f t="shared" si="9"/>
        <v>140.02000000000001</v>
      </c>
      <c r="AM40" s="95">
        <v>0</v>
      </c>
      <c r="AN40" s="87"/>
      <c r="AO40" s="87"/>
      <c r="AP40" s="87">
        <v>140.02000000000001</v>
      </c>
      <c r="AQ40" s="87"/>
      <c r="AR40" s="96"/>
      <c r="AS40" s="87">
        <v>140.02000000000001</v>
      </c>
      <c r="AT40" s="88">
        <v>139.72999999999999</v>
      </c>
      <c r="AU40" s="89">
        <v>0.28999999999999998</v>
      </c>
      <c r="AV40" s="64"/>
      <c r="AW40" s="424"/>
      <c r="AX40" s="425"/>
      <c r="AY40" s="425"/>
      <c r="AZ40" s="425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7"/>
      <c r="BL40" s="427"/>
      <c r="BM40" s="426"/>
      <c r="BN40" s="426"/>
      <c r="BO40" s="426"/>
      <c r="BP40" s="426"/>
      <c r="BQ40" s="426"/>
      <c r="BR40" s="426"/>
      <c r="BS40" s="428"/>
      <c r="BT40" s="424"/>
      <c r="BU40" s="425"/>
      <c r="BV40" s="425"/>
      <c r="BW40" s="425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7"/>
      <c r="CI40" s="427"/>
      <c r="CJ40" s="426"/>
      <c r="CK40" s="428"/>
    </row>
    <row r="41" spans="2:89" s="56" customFormat="1" ht="13.8" outlineLevel="1" x14ac:dyDescent="0.3">
      <c r="B41" s="99"/>
      <c r="C41" s="106" t="s">
        <v>96</v>
      </c>
      <c r="D41" s="108"/>
      <c r="E41" s="108"/>
      <c r="F41" s="108"/>
      <c r="G41" s="109"/>
      <c r="H41" s="80">
        <v>140</v>
      </c>
      <c r="I41" s="107">
        <v>42031</v>
      </c>
      <c r="J41" s="107"/>
      <c r="K41" s="107"/>
      <c r="L41" s="82">
        <v>3</v>
      </c>
      <c r="M41" s="247"/>
      <c r="N41" s="247"/>
      <c r="O41" s="247"/>
      <c r="P41" s="83">
        <f t="shared" si="6"/>
        <v>161.97999999999999</v>
      </c>
      <c r="Q41" s="101"/>
      <c r="R41" s="101"/>
      <c r="S41" s="101"/>
      <c r="T41" s="102">
        <v>161.97999999999999</v>
      </c>
      <c r="U41" s="101"/>
      <c r="V41" s="103"/>
      <c r="W41" s="104">
        <v>161.97999999999999</v>
      </c>
      <c r="X41" s="105">
        <v>161.97999999999999</v>
      </c>
      <c r="Y41" s="89">
        <f t="shared" si="7"/>
        <v>0</v>
      </c>
      <c r="Z41" s="90">
        <f t="shared" si="5"/>
        <v>161.97999999999999</v>
      </c>
      <c r="AA41" s="91"/>
      <c r="AB41" s="91"/>
      <c r="AC41" s="91"/>
      <c r="AD41" s="91">
        <v>161.97999999999999</v>
      </c>
      <c r="AE41" s="91"/>
      <c r="AF41" s="92"/>
      <c r="AG41" s="92"/>
      <c r="AH41" s="92"/>
      <c r="AI41" s="91">
        <v>161.97999999999999</v>
      </c>
      <c r="AJ41" s="93">
        <v>0</v>
      </c>
      <c r="AK41" s="94">
        <f t="shared" si="8"/>
        <v>161.97999999999999</v>
      </c>
      <c r="AL41" s="95">
        <f t="shared" si="9"/>
        <v>161.97999999999999</v>
      </c>
      <c r="AM41" s="95">
        <v>0</v>
      </c>
      <c r="AN41" s="87"/>
      <c r="AO41" s="87"/>
      <c r="AP41" s="87">
        <v>161.97999999999999</v>
      </c>
      <c r="AQ41" s="87"/>
      <c r="AR41" s="96"/>
      <c r="AS41" s="87">
        <v>161.97999999999999</v>
      </c>
      <c r="AT41" s="88">
        <v>161.97999999999999</v>
      </c>
      <c r="AU41" s="89">
        <v>0</v>
      </c>
      <c r="AV41" s="64"/>
      <c r="AW41" s="424"/>
      <c r="AX41" s="425"/>
      <c r="AY41" s="425"/>
      <c r="AZ41" s="425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7"/>
      <c r="BL41" s="427"/>
      <c r="BM41" s="426"/>
      <c r="BN41" s="426"/>
      <c r="BO41" s="426"/>
      <c r="BP41" s="426"/>
      <c r="BQ41" s="426"/>
      <c r="BR41" s="426"/>
      <c r="BS41" s="428"/>
      <c r="BT41" s="424"/>
      <c r="BU41" s="425"/>
      <c r="BV41" s="425"/>
      <c r="BW41" s="425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7"/>
      <c r="CI41" s="427"/>
      <c r="CJ41" s="426"/>
      <c r="CK41" s="428"/>
    </row>
    <row r="42" spans="2:89" s="56" customFormat="1" ht="13.8" outlineLevel="1" x14ac:dyDescent="0.3">
      <c r="B42" s="99"/>
      <c r="C42" s="317" t="s">
        <v>97</v>
      </c>
      <c r="D42" s="318"/>
      <c r="E42" s="318"/>
      <c r="F42" s="318"/>
      <c r="G42" s="319"/>
      <c r="H42" s="110">
        <v>167</v>
      </c>
      <c r="I42" s="111">
        <v>44061</v>
      </c>
      <c r="J42" s="111"/>
      <c r="K42" s="111"/>
      <c r="L42" s="112">
        <v>3</v>
      </c>
      <c r="M42" s="248"/>
      <c r="N42" s="248"/>
      <c r="O42" s="248"/>
      <c r="P42" s="113"/>
      <c r="Q42" s="114"/>
      <c r="R42" s="114"/>
      <c r="S42" s="114"/>
      <c r="T42" s="115"/>
      <c r="U42" s="166">
        <v>0</v>
      </c>
      <c r="V42" s="116"/>
      <c r="W42" s="117"/>
      <c r="X42" s="118"/>
      <c r="Y42" s="119"/>
      <c r="Z42" s="120">
        <f t="shared" si="5"/>
        <v>209.01</v>
      </c>
      <c r="AA42" s="121"/>
      <c r="AB42" s="121"/>
      <c r="AC42" s="121"/>
      <c r="AD42" s="121">
        <v>209.01</v>
      </c>
      <c r="AE42" s="123">
        <v>23.24</v>
      </c>
      <c r="AF42" s="122"/>
      <c r="AG42" s="122"/>
      <c r="AH42" s="122"/>
      <c r="AI42" s="121">
        <v>209.01</v>
      </c>
      <c r="AJ42" s="123">
        <v>23.24</v>
      </c>
      <c r="AK42" s="124">
        <f t="shared" si="8"/>
        <v>185.76999999999998</v>
      </c>
      <c r="AL42" s="125">
        <f>AM42+AP42</f>
        <v>209.01</v>
      </c>
      <c r="AM42" s="126"/>
      <c r="AN42" s="127"/>
      <c r="AO42" s="127"/>
      <c r="AP42" s="128">
        <v>209.01</v>
      </c>
      <c r="AQ42" s="121">
        <v>185.76999999999998</v>
      </c>
      <c r="AR42" s="129"/>
      <c r="AS42" s="128">
        <v>209.01</v>
      </c>
      <c r="AT42" s="130">
        <f>AJ42</f>
        <v>23.24</v>
      </c>
      <c r="AU42" s="119">
        <f>AS42-AT42</f>
        <v>185.76999999999998</v>
      </c>
      <c r="AV42" s="131"/>
      <c r="AW42" s="119">
        <f t="shared" ref="AW42" si="10">AU42-AV42</f>
        <v>185.76999999999998</v>
      </c>
      <c r="AX42" s="425"/>
      <c r="AY42" s="425"/>
      <c r="AZ42" s="425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7"/>
      <c r="BL42" s="427"/>
      <c r="BM42" s="426"/>
      <c r="BN42" s="426"/>
      <c r="BO42" s="426"/>
      <c r="BP42" s="426"/>
      <c r="BQ42" s="426"/>
      <c r="BR42" s="426"/>
      <c r="BS42" s="428"/>
      <c r="BT42" s="424"/>
      <c r="BU42" s="425"/>
      <c r="BV42" s="425"/>
      <c r="BW42" s="425"/>
      <c r="BX42" s="426"/>
      <c r="BY42" s="426"/>
      <c r="BZ42" s="426"/>
      <c r="CA42" s="426"/>
      <c r="CB42" s="426"/>
      <c r="CC42" s="426"/>
      <c r="CD42" s="426"/>
      <c r="CE42" s="426"/>
      <c r="CF42" s="426"/>
      <c r="CG42" s="426"/>
      <c r="CH42" s="427"/>
      <c r="CI42" s="427"/>
      <c r="CJ42" s="426"/>
      <c r="CK42" s="428"/>
    </row>
    <row r="43" spans="2:89" s="56" customFormat="1" ht="13.8" outlineLevel="1" x14ac:dyDescent="0.3">
      <c r="B43" s="99"/>
      <c r="C43" s="317" t="s">
        <v>98</v>
      </c>
      <c r="D43" s="318"/>
      <c r="E43" s="318"/>
      <c r="F43" s="318"/>
      <c r="G43" s="319"/>
      <c r="H43" s="110">
        <v>168</v>
      </c>
      <c r="I43" s="111">
        <v>44061</v>
      </c>
      <c r="J43" s="111"/>
      <c r="K43" s="111"/>
      <c r="L43" s="112">
        <v>3</v>
      </c>
      <c r="M43" s="248"/>
      <c r="N43" s="248"/>
      <c r="O43" s="248"/>
      <c r="P43" s="113"/>
      <c r="Q43" s="114"/>
      <c r="R43" s="114"/>
      <c r="S43" s="114"/>
      <c r="T43" s="115"/>
      <c r="U43" s="166">
        <v>0</v>
      </c>
      <c r="V43" s="116"/>
      <c r="W43" s="117"/>
      <c r="X43" s="118"/>
      <c r="Y43" s="119"/>
      <c r="Z43" s="120">
        <f t="shared" si="5"/>
        <v>122.31</v>
      </c>
      <c r="AA43" s="121"/>
      <c r="AB43" s="121"/>
      <c r="AC43" s="121"/>
      <c r="AD43" s="121">
        <v>122.31</v>
      </c>
      <c r="AE43" s="123">
        <v>13.6</v>
      </c>
      <c r="AF43" s="122"/>
      <c r="AG43" s="122"/>
      <c r="AH43" s="122"/>
      <c r="AI43" s="121">
        <v>122.31</v>
      </c>
      <c r="AJ43" s="123">
        <v>13.6</v>
      </c>
      <c r="AK43" s="124">
        <f t="shared" si="8"/>
        <v>108.71000000000001</v>
      </c>
      <c r="AL43" s="125">
        <f t="shared" si="9"/>
        <v>122.31</v>
      </c>
      <c r="AM43" s="126"/>
      <c r="AN43" s="127"/>
      <c r="AO43" s="127"/>
      <c r="AP43" s="128">
        <v>122.31</v>
      </c>
      <c r="AQ43" s="121">
        <v>108.71000000000001</v>
      </c>
      <c r="AR43" s="129"/>
      <c r="AS43" s="128">
        <v>122.31</v>
      </c>
      <c r="AT43" s="130">
        <f>AJ43</f>
        <v>13.6</v>
      </c>
      <c r="AU43" s="119">
        <f>AS43-AT43</f>
        <v>108.71000000000001</v>
      </c>
      <c r="AV43" s="131"/>
      <c r="AW43" s="119">
        <f t="shared" ref="AW43" si="11">AU43-AV43</f>
        <v>108.71000000000001</v>
      </c>
      <c r="AX43" s="425"/>
      <c r="AY43" s="425"/>
      <c r="AZ43" s="425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7"/>
      <c r="BL43" s="427"/>
      <c r="BM43" s="426"/>
      <c r="BN43" s="426"/>
      <c r="BO43" s="426"/>
      <c r="BP43" s="426"/>
      <c r="BQ43" s="426"/>
      <c r="BR43" s="426"/>
      <c r="BS43" s="428"/>
      <c r="BT43" s="424"/>
      <c r="BU43" s="425"/>
      <c r="BV43" s="425"/>
      <c r="BW43" s="425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7"/>
      <c r="CI43" s="427"/>
      <c r="CJ43" s="426"/>
      <c r="CK43" s="428"/>
    </row>
    <row r="44" spans="2:89" s="56" customFormat="1" outlineLevel="1" thickBot="1" x14ac:dyDescent="0.35">
      <c r="B44" s="65" t="s">
        <v>99</v>
      </c>
      <c r="C44" s="308" t="s">
        <v>100</v>
      </c>
      <c r="D44" s="309"/>
      <c r="E44" s="309"/>
      <c r="F44" s="309"/>
      <c r="G44" s="310"/>
      <c r="H44" s="66"/>
      <c r="I44" s="66"/>
      <c r="J44" s="66"/>
      <c r="K44" s="66"/>
      <c r="L44" s="66"/>
      <c r="M44" s="245"/>
      <c r="N44" s="245"/>
      <c r="O44" s="245"/>
      <c r="P44" s="67"/>
      <c r="Q44" s="68"/>
      <c r="R44" s="68"/>
      <c r="S44" s="68"/>
      <c r="T44" s="68"/>
      <c r="U44" s="68"/>
      <c r="V44" s="69"/>
      <c r="W44" s="68"/>
      <c r="X44" s="70"/>
      <c r="Y44" s="71"/>
      <c r="Z44" s="67"/>
      <c r="AA44" s="68"/>
      <c r="AB44" s="68"/>
      <c r="AC44" s="68"/>
      <c r="AD44" s="68"/>
      <c r="AE44" s="68"/>
      <c r="AF44" s="69"/>
      <c r="AG44" s="69"/>
      <c r="AH44" s="69"/>
      <c r="AI44" s="68"/>
      <c r="AJ44" s="70"/>
      <c r="AK44" s="132">
        <f t="shared" si="8"/>
        <v>0</v>
      </c>
      <c r="AL44" s="67"/>
      <c r="AM44" s="68"/>
      <c r="AN44" s="68"/>
      <c r="AO44" s="68"/>
      <c r="AP44" s="68"/>
      <c r="AQ44" s="68"/>
      <c r="AR44" s="69"/>
      <c r="AS44" s="68"/>
      <c r="AT44" s="70"/>
      <c r="AU44" s="71"/>
      <c r="AV44" s="64"/>
      <c r="AW44" s="435"/>
      <c r="AX44" s="436"/>
      <c r="AY44" s="436"/>
      <c r="AZ44" s="436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8"/>
      <c r="BL44" s="438"/>
      <c r="BM44" s="437"/>
      <c r="BN44" s="437"/>
      <c r="BO44" s="437"/>
      <c r="BP44" s="437"/>
      <c r="BQ44" s="437"/>
      <c r="BR44" s="437"/>
      <c r="BS44" s="439"/>
      <c r="BT44" s="435"/>
      <c r="BU44" s="436"/>
      <c r="BV44" s="436"/>
      <c r="BW44" s="436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8"/>
      <c r="CI44" s="438"/>
      <c r="CJ44" s="437"/>
      <c r="CK44" s="439"/>
    </row>
    <row r="45" spans="2:89" s="56" customFormat="1" ht="13.5" customHeight="1" thickBot="1" x14ac:dyDescent="0.35">
      <c r="B45" s="133" t="s">
        <v>101</v>
      </c>
      <c r="C45" s="320" t="s">
        <v>102</v>
      </c>
      <c r="D45" s="321"/>
      <c r="E45" s="321"/>
      <c r="F45" s="321"/>
      <c r="G45" s="322"/>
      <c r="H45" s="134"/>
      <c r="I45" s="134"/>
      <c r="J45" s="134"/>
      <c r="K45" s="134"/>
      <c r="L45" s="134"/>
      <c r="M45" s="249"/>
      <c r="N45" s="249"/>
      <c r="O45" s="249"/>
      <c r="P45" s="135">
        <f t="shared" ref="P45:AU45" si="12">P46+P74+P102+P136+P143</f>
        <v>5222188.0100000007</v>
      </c>
      <c r="Q45" s="135">
        <f t="shared" si="12"/>
        <v>0</v>
      </c>
      <c r="R45" s="135">
        <f t="shared" si="12"/>
        <v>0</v>
      </c>
      <c r="S45" s="135">
        <f t="shared" si="12"/>
        <v>0</v>
      </c>
      <c r="T45" s="135">
        <f t="shared" si="12"/>
        <v>5222188.0100000007</v>
      </c>
      <c r="U45" s="135">
        <f t="shared" si="12"/>
        <v>0</v>
      </c>
      <c r="V45" s="135">
        <f t="shared" si="12"/>
        <v>0</v>
      </c>
      <c r="W45" s="135">
        <f t="shared" si="12"/>
        <v>5222188.0100000007</v>
      </c>
      <c r="X45" s="135">
        <f t="shared" si="12"/>
        <v>1802355.5400000005</v>
      </c>
      <c r="Y45" s="135">
        <f t="shared" si="12"/>
        <v>3419832.47</v>
      </c>
      <c r="Z45" s="135">
        <f t="shared" si="12"/>
        <v>5225764.4600000009</v>
      </c>
      <c r="AA45" s="135">
        <f t="shared" si="12"/>
        <v>0</v>
      </c>
      <c r="AB45" s="135">
        <f t="shared" si="12"/>
        <v>0</v>
      </c>
      <c r="AC45" s="135">
        <f t="shared" si="12"/>
        <v>0</v>
      </c>
      <c r="AD45" s="135">
        <f t="shared" si="12"/>
        <v>5225764.4600000009</v>
      </c>
      <c r="AE45" s="135">
        <f t="shared" si="12"/>
        <v>79.84</v>
      </c>
      <c r="AF45" s="135"/>
      <c r="AG45" s="135"/>
      <c r="AH45" s="135">
        <f t="shared" si="12"/>
        <v>0</v>
      </c>
      <c r="AI45" s="135">
        <f t="shared" si="12"/>
        <v>5225764.4600000009</v>
      </c>
      <c r="AJ45" s="135">
        <f t="shared" si="12"/>
        <v>221958.42</v>
      </c>
      <c r="AK45" s="135">
        <f t="shared" si="12"/>
        <v>5003806.0399999991</v>
      </c>
      <c r="AL45" s="135">
        <f t="shared" si="12"/>
        <v>1764684.0000000002</v>
      </c>
      <c r="AM45" s="135">
        <f t="shared" si="12"/>
        <v>0</v>
      </c>
      <c r="AN45" s="135">
        <f t="shared" si="12"/>
        <v>0</v>
      </c>
      <c r="AO45" s="135">
        <f t="shared" si="12"/>
        <v>0</v>
      </c>
      <c r="AP45" s="135">
        <f t="shared" si="12"/>
        <v>1764684.0000000002</v>
      </c>
      <c r="AQ45" s="135">
        <f t="shared" si="12"/>
        <v>639.16999999999996</v>
      </c>
      <c r="AR45" s="135"/>
      <c r="AS45" s="135">
        <f t="shared" si="12"/>
        <v>1764684.0000000002</v>
      </c>
      <c r="AT45" s="135">
        <f t="shared" si="12"/>
        <v>854130.75</v>
      </c>
      <c r="AU45" s="135">
        <f t="shared" si="12"/>
        <v>910553.24999999988</v>
      </c>
      <c r="AV45" s="135"/>
      <c r="AW45" s="135">
        <f t="shared" ref="AW45" si="13">AW46+AW74+AW102+AW136+AW143</f>
        <v>896220.09999999986</v>
      </c>
      <c r="AX45" s="441"/>
      <c r="AY45" s="441"/>
      <c r="AZ45" s="441"/>
      <c r="BA45" s="442"/>
      <c r="BB45" s="442"/>
      <c r="BC45" s="442"/>
      <c r="BD45" s="442"/>
      <c r="BE45" s="442"/>
      <c r="BF45" s="442"/>
      <c r="BG45" s="442"/>
      <c r="BH45" s="442"/>
      <c r="BI45" s="442"/>
      <c r="BJ45" s="442"/>
      <c r="BK45" s="443"/>
      <c r="BL45" s="443"/>
      <c r="BM45" s="442"/>
      <c r="BN45" s="442"/>
      <c r="BO45" s="442"/>
      <c r="BP45" s="442"/>
      <c r="BQ45" s="442"/>
      <c r="BR45" s="442"/>
      <c r="BS45" s="444"/>
      <c r="BT45" s="440"/>
      <c r="BU45" s="441"/>
      <c r="BV45" s="441"/>
      <c r="BW45" s="441"/>
      <c r="BX45" s="442"/>
      <c r="BY45" s="442"/>
      <c r="BZ45" s="442"/>
      <c r="CA45" s="442"/>
      <c r="CB45" s="442"/>
      <c r="CC45" s="442"/>
      <c r="CD45" s="442"/>
      <c r="CE45" s="442"/>
      <c r="CF45" s="442"/>
      <c r="CG45" s="442"/>
      <c r="CH45" s="443"/>
      <c r="CI45" s="443"/>
      <c r="CJ45" s="442"/>
      <c r="CK45" s="444"/>
    </row>
    <row r="46" spans="2:89" s="56" customFormat="1" ht="12.75" customHeight="1" x14ac:dyDescent="0.3">
      <c r="B46" s="136" t="s">
        <v>103</v>
      </c>
      <c r="C46" s="323" t="s">
        <v>104</v>
      </c>
      <c r="D46" s="324"/>
      <c r="E46" s="324"/>
      <c r="F46" s="324"/>
      <c r="G46" s="325"/>
      <c r="H46" s="137"/>
      <c r="I46" s="137"/>
      <c r="J46" s="137"/>
      <c r="K46" s="137"/>
      <c r="L46" s="137"/>
      <c r="M46" s="250"/>
      <c r="N46" s="250"/>
      <c r="O46" s="250"/>
      <c r="P46" s="138">
        <f>P49+P53+P55+P69+P72</f>
        <v>3630734.04</v>
      </c>
      <c r="Q46" s="138">
        <f t="shared" ref="Q46:AT46" si="14">Q49+Q53+Q55+Q69+Q72</f>
        <v>0</v>
      </c>
      <c r="R46" s="138">
        <f t="shared" si="14"/>
        <v>0</v>
      </c>
      <c r="S46" s="138">
        <f t="shared" si="14"/>
        <v>0</v>
      </c>
      <c r="T46" s="138">
        <f t="shared" si="14"/>
        <v>3630734.04</v>
      </c>
      <c r="U46" s="138">
        <f t="shared" si="14"/>
        <v>0</v>
      </c>
      <c r="V46" s="138">
        <f t="shared" si="14"/>
        <v>0</v>
      </c>
      <c r="W46" s="138">
        <f t="shared" si="14"/>
        <v>3630734.04</v>
      </c>
      <c r="X46" s="138">
        <f t="shared" si="14"/>
        <v>1041286.78</v>
      </c>
      <c r="Y46" s="138">
        <f t="shared" si="14"/>
        <v>2589447.2599999998</v>
      </c>
      <c r="Z46" s="138">
        <f t="shared" si="14"/>
        <v>3630734.04</v>
      </c>
      <c r="AA46" s="138">
        <f t="shared" si="14"/>
        <v>0</v>
      </c>
      <c r="AB46" s="138">
        <f t="shared" si="14"/>
        <v>0</v>
      </c>
      <c r="AC46" s="138">
        <f t="shared" si="14"/>
        <v>0</v>
      </c>
      <c r="AD46" s="138">
        <f t="shared" si="14"/>
        <v>3630734.04</v>
      </c>
      <c r="AE46" s="138">
        <f t="shared" si="14"/>
        <v>0</v>
      </c>
      <c r="AF46" s="138"/>
      <c r="AG46" s="138"/>
      <c r="AH46" s="138">
        <f t="shared" si="14"/>
        <v>0</v>
      </c>
      <c r="AI46" s="138">
        <f t="shared" si="14"/>
        <v>3630734.04</v>
      </c>
      <c r="AJ46" s="138">
        <f t="shared" si="14"/>
        <v>124966.08</v>
      </c>
      <c r="AK46" s="138">
        <f t="shared" si="14"/>
        <v>3505767.96</v>
      </c>
      <c r="AL46" s="138">
        <f t="shared" si="14"/>
        <v>484407.33</v>
      </c>
      <c r="AM46" s="138">
        <f t="shared" si="14"/>
        <v>0</v>
      </c>
      <c r="AN46" s="138">
        <f t="shared" si="14"/>
        <v>0</v>
      </c>
      <c r="AO46" s="138">
        <f t="shared" si="14"/>
        <v>0</v>
      </c>
      <c r="AP46" s="138">
        <f t="shared" si="14"/>
        <v>484407.33</v>
      </c>
      <c r="AQ46" s="138">
        <f t="shared" si="14"/>
        <v>0</v>
      </c>
      <c r="AR46" s="138"/>
      <c r="AS46" s="138">
        <f t="shared" si="14"/>
        <v>484407.33</v>
      </c>
      <c r="AT46" s="138">
        <f t="shared" si="14"/>
        <v>170913.02</v>
      </c>
      <c r="AU46" s="138">
        <f>AU49+AU53+AU55+AU69+AU72</f>
        <v>313494.31000000006</v>
      </c>
      <c r="AV46" s="139"/>
      <c r="AW46" s="138">
        <f t="shared" ref="AW46" si="15">AW49+AW53+AW55+AW69+AW72</f>
        <v>302946.58</v>
      </c>
      <c r="AX46" s="446"/>
      <c r="AY46" s="446"/>
      <c r="AZ46" s="446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8"/>
      <c r="BL46" s="448"/>
      <c r="BM46" s="447"/>
      <c r="BN46" s="447"/>
      <c r="BO46" s="447"/>
      <c r="BP46" s="447"/>
      <c r="BQ46" s="447"/>
      <c r="BR46" s="447"/>
      <c r="BS46" s="449"/>
      <c r="BT46" s="445"/>
      <c r="BU46" s="446"/>
      <c r="BV46" s="446"/>
      <c r="BW46" s="446"/>
      <c r="BX46" s="447"/>
      <c r="BY46" s="447"/>
      <c r="BZ46" s="447"/>
      <c r="CA46" s="447"/>
      <c r="CB46" s="447"/>
      <c r="CC46" s="447"/>
      <c r="CD46" s="447"/>
      <c r="CE46" s="447"/>
      <c r="CF46" s="447"/>
      <c r="CG46" s="447"/>
      <c r="CH46" s="448"/>
      <c r="CI46" s="448"/>
      <c r="CJ46" s="447"/>
      <c r="CK46" s="449"/>
    </row>
    <row r="47" spans="2:89" s="56" customFormat="1" ht="24.75" customHeight="1" outlineLevel="1" x14ac:dyDescent="0.3">
      <c r="B47" s="65"/>
      <c r="C47" s="326" t="s">
        <v>105</v>
      </c>
      <c r="D47" s="327"/>
      <c r="E47" s="327"/>
      <c r="F47" s="327"/>
      <c r="G47" s="328"/>
      <c r="H47" s="66"/>
      <c r="I47" s="66"/>
      <c r="J47" s="66"/>
      <c r="K47" s="66"/>
      <c r="L47" s="66"/>
      <c r="M47" s="245"/>
      <c r="N47" s="245"/>
      <c r="O47" s="245"/>
      <c r="P47" s="75"/>
      <c r="Q47" s="68"/>
      <c r="R47" s="68"/>
      <c r="S47" s="68"/>
      <c r="T47" s="68"/>
      <c r="U47" s="68"/>
      <c r="V47" s="69"/>
      <c r="W47" s="68"/>
      <c r="X47" s="70"/>
      <c r="Y47" s="71"/>
      <c r="Z47" s="67"/>
      <c r="AA47" s="68"/>
      <c r="AB47" s="68"/>
      <c r="AC47" s="68"/>
      <c r="AD47" s="68"/>
      <c r="AE47" s="68"/>
      <c r="AF47" s="69"/>
      <c r="AG47" s="69"/>
      <c r="AH47" s="69"/>
      <c r="AI47" s="68"/>
      <c r="AJ47" s="70"/>
      <c r="AK47" s="71"/>
      <c r="AL47" s="67"/>
      <c r="AM47" s="68"/>
      <c r="AN47" s="68"/>
      <c r="AO47" s="68"/>
      <c r="AP47" s="68"/>
      <c r="AQ47" s="68"/>
      <c r="AR47" s="69"/>
      <c r="AS47" s="68"/>
      <c r="AT47" s="70"/>
      <c r="AU47" s="71"/>
      <c r="AV47" s="64"/>
      <c r="AW47" s="424"/>
      <c r="AX47" s="425"/>
      <c r="AY47" s="425"/>
      <c r="AZ47" s="425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7"/>
      <c r="BL47" s="427"/>
      <c r="BM47" s="426"/>
      <c r="BN47" s="426"/>
      <c r="BO47" s="426"/>
      <c r="BP47" s="426"/>
      <c r="BQ47" s="426"/>
      <c r="BR47" s="426"/>
      <c r="BS47" s="428"/>
      <c r="BT47" s="424"/>
      <c r="BU47" s="425"/>
      <c r="BV47" s="425"/>
      <c r="BW47" s="425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7"/>
      <c r="CI47" s="427"/>
      <c r="CJ47" s="426"/>
      <c r="CK47" s="428"/>
    </row>
    <row r="48" spans="2:89" s="56" customFormat="1" ht="23.25" customHeight="1" outlineLevel="1" x14ac:dyDescent="0.3">
      <c r="B48" s="65"/>
      <c r="C48" s="326" t="s">
        <v>106</v>
      </c>
      <c r="D48" s="327"/>
      <c r="E48" s="327"/>
      <c r="F48" s="327"/>
      <c r="G48" s="328"/>
      <c r="H48" s="66"/>
      <c r="I48" s="66"/>
      <c r="J48" s="66"/>
      <c r="K48" s="66"/>
      <c r="L48" s="66"/>
      <c r="M48" s="245"/>
      <c r="N48" s="245"/>
      <c r="O48" s="245"/>
      <c r="P48" s="75"/>
      <c r="Q48" s="68"/>
      <c r="R48" s="68"/>
      <c r="S48" s="68"/>
      <c r="T48" s="68"/>
      <c r="U48" s="68"/>
      <c r="V48" s="69"/>
      <c r="W48" s="68"/>
      <c r="X48" s="70"/>
      <c r="Y48" s="71"/>
      <c r="Z48" s="67"/>
      <c r="AA48" s="68"/>
      <c r="AB48" s="68"/>
      <c r="AC48" s="68"/>
      <c r="AD48" s="68"/>
      <c r="AE48" s="68"/>
      <c r="AF48" s="69"/>
      <c r="AG48" s="69"/>
      <c r="AH48" s="69"/>
      <c r="AI48" s="68"/>
      <c r="AJ48" s="70"/>
      <c r="AK48" s="71"/>
      <c r="AL48" s="67"/>
      <c r="AM48" s="68"/>
      <c r="AN48" s="68"/>
      <c r="AO48" s="68"/>
      <c r="AP48" s="68"/>
      <c r="AQ48" s="68"/>
      <c r="AR48" s="69"/>
      <c r="AS48" s="68"/>
      <c r="AT48" s="70"/>
      <c r="AU48" s="71"/>
      <c r="AV48" s="64"/>
      <c r="AW48" s="424"/>
      <c r="AX48" s="425"/>
      <c r="AY48" s="425"/>
      <c r="AZ48" s="425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7"/>
      <c r="BL48" s="427"/>
      <c r="BM48" s="426"/>
      <c r="BN48" s="426"/>
      <c r="BO48" s="426"/>
      <c r="BP48" s="426"/>
      <c r="BQ48" s="426"/>
      <c r="BR48" s="426"/>
      <c r="BS48" s="428"/>
      <c r="BT48" s="424"/>
      <c r="BU48" s="425"/>
      <c r="BV48" s="425"/>
      <c r="BW48" s="425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7"/>
      <c r="CI48" s="427"/>
      <c r="CJ48" s="426"/>
      <c r="CK48" s="428"/>
    </row>
    <row r="49" spans="2:89" s="56" customFormat="1" ht="26.25" customHeight="1" outlineLevel="1" x14ac:dyDescent="0.3">
      <c r="B49" s="140"/>
      <c r="C49" s="314" t="s">
        <v>107</v>
      </c>
      <c r="D49" s="315"/>
      <c r="E49" s="315"/>
      <c r="F49" s="315"/>
      <c r="G49" s="316"/>
      <c r="H49" s="73"/>
      <c r="I49" s="73"/>
      <c r="J49" s="73"/>
      <c r="K49" s="73"/>
      <c r="L49" s="73"/>
      <c r="M49" s="246"/>
      <c r="N49" s="246"/>
      <c r="O49" s="246"/>
      <c r="P49" s="74">
        <f>P50</f>
        <v>44601.48</v>
      </c>
      <c r="Q49" s="74">
        <f t="shared" ref="Q49:AT49" si="16">Q50</f>
        <v>0</v>
      </c>
      <c r="R49" s="74">
        <f t="shared" si="16"/>
        <v>0</v>
      </c>
      <c r="S49" s="74">
        <f t="shared" si="16"/>
        <v>0</v>
      </c>
      <c r="T49" s="74">
        <f t="shared" si="16"/>
        <v>44601.48</v>
      </c>
      <c r="U49" s="74">
        <f t="shared" si="16"/>
        <v>0</v>
      </c>
      <c r="V49" s="74">
        <f t="shared" si="16"/>
        <v>0</v>
      </c>
      <c r="W49" s="74">
        <f t="shared" si="16"/>
        <v>44601.48</v>
      </c>
      <c r="X49" s="74">
        <f t="shared" si="16"/>
        <v>31078.83</v>
      </c>
      <c r="Y49" s="74">
        <f t="shared" si="16"/>
        <v>13522.650000000001</v>
      </c>
      <c r="Z49" s="74">
        <f t="shared" si="16"/>
        <v>44601.48</v>
      </c>
      <c r="AA49" s="74">
        <f t="shared" si="16"/>
        <v>0</v>
      </c>
      <c r="AB49" s="74">
        <f t="shared" si="16"/>
        <v>0</v>
      </c>
      <c r="AC49" s="74">
        <f t="shared" si="16"/>
        <v>0</v>
      </c>
      <c r="AD49" s="74">
        <f t="shared" si="16"/>
        <v>44601.48</v>
      </c>
      <c r="AE49" s="74">
        <f t="shared" si="16"/>
        <v>0</v>
      </c>
      <c r="AF49" s="74"/>
      <c r="AG49" s="74"/>
      <c r="AH49" s="74">
        <f t="shared" si="16"/>
        <v>0</v>
      </c>
      <c r="AI49" s="74">
        <f t="shared" si="16"/>
        <v>44601.48</v>
      </c>
      <c r="AJ49" s="74">
        <f t="shared" si="16"/>
        <v>2974.92</v>
      </c>
      <c r="AK49" s="74">
        <f t="shared" si="16"/>
        <v>41626.560000000005</v>
      </c>
      <c r="AL49" s="74">
        <f t="shared" si="16"/>
        <v>44601.48</v>
      </c>
      <c r="AM49" s="74">
        <f t="shared" si="16"/>
        <v>0</v>
      </c>
      <c r="AN49" s="74">
        <f t="shared" si="16"/>
        <v>0</v>
      </c>
      <c r="AO49" s="74">
        <f t="shared" si="16"/>
        <v>0</v>
      </c>
      <c r="AP49" s="74">
        <f t="shared" si="16"/>
        <v>44601.48</v>
      </c>
      <c r="AQ49" s="74">
        <f t="shared" si="16"/>
        <v>0</v>
      </c>
      <c r="AR49" s="74"/>
      <c r="AS49" s="74">
        <f t="shared" si="16"/>
        <v>44601.48</v>
      </c>
      <c r="AT49" s="74">
        <f t="shared" si="16"/>
        <v>34053.75</v>
      </c>
      <c r="AU49" s="74">
        <f>AU50</f>
        <v>10547.730000000003</v>
      </c>
      <c r="AV49" s="75"/>
      <c r="AW49" s="74">
        <f t="shared" ref="AW49" si="17">AW50</f>
        <v>0</v>
      </c>
      <c r="AX49" s="425"/>
      <c r="AY49" s="425"/>
      <c r="AZ49" s="425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7"/>
      <c r="BL49" s="427"/>
      <c r="BM49" s="426"/>
      <c r="BN49" s="426"/>
      <c r="BO49" s="426"/>
      <c r="BP49" s="426"/>
      <c r="BQ49" s="426"/>
      <c r="BR49" s="426"/>
      <c r="BS49" s="428"/>
      <c r="BT49" s="424"/>
      <c r="BU49" s="425"/>
      <c r="BV49" s="425"/>
      <c r="BW49" s="425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7"/>
      <c r="CI49" s="427"/>
      <c r="CJ49" s="426"/>
      <c r="CK49" s="428"/>
    </row>
    <row r="50" spans="2:89" s="56" customFormat="1" ht="12.75" customHeight="1" outlineLevel="1" x14ac:dyDescent="0.3">
      <c r="B50" s="65"/>
      <c r="C50" s="269" t="s">
        <v>108</v>
      </c>
      <c r="D50" s="270"/>
      <c r="E50" s="270"/>
      <c r="F50" s="270"/>
      <c r="G50" s="271"/>
      <c r="H50" s="141">
        <v>49</v>
      </c>
      <c r="I50" s="142">
        <v>39930</v>
      </c>
      <c r="J50" s="142"/>
      <c r="K50" s="142"/>
      <c r="L50" s="143">
        <v>15</v>
      </c>
      <c r="M50" s="251"/>
      <c r="N50" s="251"/>
      <c r="O50" s="251"/>
      <c r="P50" s="144">
        <f>Q50+T50</f>
        <v>44601.48</v>
      </c>
      <c r="Q50" s="104"/>
      <c r="R50" s="104"/>
      <c r="S50" s="104"/>
      <c r="T50" s="104">
        <v>44601.48</v>
      </c>
      <c r="U50" s="104"/>
      <c r="V50" s="145"/>
      <c r="W50" s="104">
        <v>44601.48</v>
      </c>
      <c r="X50" s="105">
        <v>31078.83</v>
      </c>
      <c r="Y50" s="146">
        <f>W50-X50</f>
        <v>13522.650000000001</v>
      </c>
      <c r="Z50" s="147">
        <f>AA50+AD50</f>
        <v>44601.48</v>
      </c>
      <c r="AA50" s="104"/>
      <c r="AB50" s="104"/>
      <c r="AC50" s="104"/>
      <c r="AD50" s="104">
        <v>44601.48</v>
      </c>
      <c r="AE50" s="104"/>
      <c r="AF50" s="145"/>
      <c r="AG50" s="145"/>
      <c r="AH50" s="145"/>
      <c r="AI50" s="104">
        <v>44601.48</v>
      </c>
      <c r="AJ50" s="105">
        <v>2974.92</v>
      </c>
      <c r="AK50" s="146">
        <f>AI50-AJ50</f>
        <v>41626.560000000005</v>
      </c>
      <c r="AL50" s="144">
        <f>AM50+AP50</f>
        <v>44601.48</v>
      </c>
      <c r="AM50" s="144">
        <v>0</v>
      </c>
      <c r="AN50" s="104"/>
      <c r="AO50" s="104"/>
      <c r="AP50" s="104">
        <v>44601.48</v>
      </c>
      <c r="AQ50" s="104"/>
      <c r="AR50" s="145"/>
      <c r="AS50" s="104">
        <v>44601.48</v>
      </c>
      <c r="AT50" s="105">
        <f>X50+AJ50</f>
        <v>34053.75</v>
      </c>
      <c r="AU50" s="146">
        <f>AS50-AT50</f>
        <v>10547.730000000003</v>
      </c>
      <c r="AV50" s="64"/>
      <c r="AW50" s="424"/>
      <c r="AX50" s="425"/>
      <c r="AY50" s="425"/>
      <c r="AZ50" s="425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7"/>
      <c r="BL50" s="427"/>
      <c r="BM50" s="426"/>
      <c r="BN50" s="426"/>
      <c r="BO50" s="426"/>
      <c r="BP50" s="426"/>
      <c r="BQ50" s="426"/>
      <c r="BR50" s="426"/>
      <c r="BS50" s="428"/>
      <c r="BT50" s="424"/>
      <c r="BU50" s="425"/>
      <c r="BV50" s="425"/>
      <c r="BW50" s="425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7"/>
      <c r="CI50" s="427"/>
      <c r="CJ50" s="426"/>
      <c r="CK50" s="428"/>
    </row>
    <row r="51" spans="2:89" s="56" customFormat="1" ht="26.25" customHeight="1" outlineLevel="1" x14ac:dyDescent="0.3">
      <c r="B51" s="57"/>
      <c r="C51" s="293" t="s">
        <v>109</v>
      </c>
      <c r="D51" s="294"/>
      <c r="E51" s="294"/>
      <c r="F51" s="294"/>
      <c r="G51" s="295"/>
      <c r="H51" s="66"/>
      <c r="I51" s="66"/>
      <c r="J51" s="66"/>
      <c r="K51" s="66"/>
      <c r="L51" s="66"/>
      <c r="M51" s="245"/>
      <c r="N51" s="245"/>
      <c r="O51" s="245"/>
      <c r="P51" s="67"/>
      <c r="Q51" s="68"/>
      <c r="R51" s="68"/>
      <c r="S51" s="68"/>
      <c r="T51" s="68"/>
      <c r="U51" s="68"/>
      <c r="V51" s="69"/>
      <c r="W51" s="68"/>
      <c r="X51" s="70"/>
      <c r="Y51" s="71"/>
      <c r="Z51" s="67"/>
      <c r="AA51" s="68"/>
      <c r="AB51" s="68"/>
      <c r="AC51" s="68"/>
      <c r="AD51" s="68"/>
      <c r="AE51" s="68"/>
      <c r="AF51" s="69"/>
      <c r="AG51" s="69"/>
      <c r="AH51" s="69"/>
      <c r="AI51" s="68"/>
      <c r="AJ51" s="70"/>
      <c r="AK51" s="71"/>
      <c r="AL51" s="67"/>
      <c r="AM51" s="68"/>
      <c r="AN51" s="68"/>
      <c r="AO51" s="68"/>
      <c r="AP51" s="68"/>
      <c r="AQ51" s="68"/>
      <c r="AR51" s="69"/>
      <c r="AS51" s="68"/>
      <c r="AT51" s="70"/>
      <c r="AU51" s="71"/>
      <c r="AV51" s="64"/>
      <c r="AW51" s="424"/>
      <c r="AX51" s="425"/>
      <c r="AY51" s="425"/>
      <c r="AZ51" s="425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7"/>
      <c r="BL51" s="427"/>
      <c r="BM51" s="426"/>
      <c r="BN51" s="426"/>
      <c r="BO51" s="426"/>
      <c r="BP51" s="426"/>
      <c r="BQ51" s="426"/>
      <c r="BR51" s="426"/>
      <c r="BS51" s="428"/>
      <c r="BT51" s="424"/>
      <c r="BU51" s="425"/>
      <c r="BV51" s="425"/>
      <c r="BW51" s="425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7"/>
      <c r="CI51" s="427"/>
      <c r="CJ51" s="426"/>
      <c r="CK51" s="428"/>
    </row>
    <row r="52" spans="2:89" s="56" customFormat="1" ht="24" customHeight="1" outlineLevel="1" x14ac:dyDescent="0.3">
      <c r="B52" s="57"/>
      <c r="C52" s="293" t="s">
        <v>110</v>
      </c>
      <c r="D52" s="294"/>
      <c r="E52" s="294"/>
      <c r="F52" s="294"/>
      <c r="G52" s="295"/>
      <c r="H52" s="66"/>
      <c r="I52" s="66"/>
      <c r="J52" s="66"/>
      <c r="K52" s="66"/>
      <c r="L52" s="66"/>
      <c r="M52" s="245"/>
      <c r="N52" s="245"/>
      <c r="O52" s="245"/>
      <c r="P52" s="67"/>
      <c r="Q52" s="68"/>
      <c r="R52" s="68"/>
      <c r="S52" s="68"/>
      <c r="T52" s="68"/>
      <c r="U52" s="68"/>
      <c r="V52" s="69"/>
      <c r="W52" s="68"/>
      <c r="X52" s="70"/>
      <c r="Y52" s="71"/>
      <c r="Z52" s="67"/>
      <c r="AA52" s="68"/>
      <c r="AB52" s="68"/>
      <c r="AC52" s="68"/>
      <c r="AD52" s="68"/>
      <c r="AE52" s="68"/>
      <c r="AF52" s="69"/>
      <c r="AG52" s="69"/>
      <c r="AH52" s="69"/>
      <c r="AI52" s="68"/>
      <c r="AJ52" s="70"/>
      <c r="AK52" s="71"/>
      <c r="AL52" s="67"/>
      <c r="AM52" s="68"/>
      <c r="AN52" s="68"/>
      <c r="AO52" s="68"/>
      <c r="AP52" s="68"/>
      <c r="AQ52" s="68"/>
      <c r="AR52" s="69"/>
      <c r="AS52" s="68"/>
      <c r="AT52" s="70"/>
      <c r="AU52" s="71"/>
      <c r="AV52" s="64"/>
      <c r="AW52" s="424"/>
      <c r="AX52" s="425"/>
      <c r="AY52" s="425"/>
      <c r="AZ52" s="425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7"/>
      <c r="BL52" s="427"/>
      <c r="BM52" s="426"/>
      <c r="BN52" s="426"/>
      <c r="BO52" s="426"/>
      <c r="BP52" s="426"/>
      <c r="BQ52" s="426"/>
      <c r="BR52" s="426"/>
      <c r="BS52" s="428"/>
      <c r="BT52" s="424"/>
      <c r="BU52" s="425"/>
      <c r="BV52" s="425"/>
      <c r="BW52" s="425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7"/>
      <c r="CI52" s="427"/>
      <c r="CJ52" s="426"/>
      <c r="CK52" s="428"/>
    </row>
    <row r="53" spans="2:89" s="56" customFormat="1" ht="24.75" customHeight="1" outlineLevel="1" x14ac:dyDescent="0.3">
      <c r="B53" s="148"/>
      <c r="C53" s="290" t="s">
        <v>111</v>
      </c>
      <c r="D53" s="291"/>
      <c r="E53" s="291"/>
      <c r="F53" s="291"/>
      <c r="G53" s="292"/>
      <c r="H53" s="73"/>
      <c r="I53" s="73"/>
      <c r="J53" s="73"/>
      <c r="K53" s="73"/>
      <c r="L53" s="73"/>
      <c r="M53" s="246"/>
      <c r="N53" s="246"/>
      <c r="O53" s="246"/>
      <c r="P53" s="74">
        <f>P54</f>
        <v>68182.33</v>
      </c>
      <c r="Q53" s="74">
        <f t="shared" ref="Q53:AT53" si="18">Q54</f>
        <v>0</v>
      </c>
      <c r="R53" s="74">
        <f t="shared" si="18"/>
        <v>0</v>
      </c>
      <c r="S53" s="74">
        <f t="shared" si="18"/>
        <v>0</v>
      </c>
      <c r="T53" s="74">
        <f t="shared" si="18"/>
        <v>68182.33</v>
      </c>
      <c r="U53" s="74">
        <f t="shared" si="18"/>
        <v>0</v>
      </c>
      <c r="V53" s="74">
        <f t="shared" si="18"/>
        <v>0</v>
      </c>
      <c r="W53" s="74">
        <f t="shared" si="18"/>
        <v>68182.33</v>
      </c>
      <c r="X53" s="74">
        <f t="shared" si="18"/>
        <v>19545.309999999998</v>
      </c>
      <c r="Y53" s="74">
        <f t="shared" si="18"/>
        <v>48637.020000000004</v>
      </c>
      <c r="Z53" s="74">
        <f t="shared" si="18"/>
        <v>68182.33</v>
      </c>
      <c r="AA53" s="74">
        <f t="shared" si="18"/>
        <v>0</v>
      </c>
      <c r="AB53" s="74">
        <f t="shared" si="18"/>
        <v>0</v>
      </c>
      <c r="AC53" s="74">
        <f t="shared" si="18"/>
        <v>0</v>
      </c>
      <c r="AD53" s="74">
        <f t="shared" si="18"/>
        <v>68182.33</v>
      </c>
      <c r="AE53" s="74">
        <f t="shared" si="18"/>
        <v>0</v>
      </c>
      <c r="AF53" s="74"/>
      <c r="AG53" s="74"/>
      <c r="AH53" s="74">
        <f t="shared" si="18"/>
        <v>0</v>
      </c>
      <c r="AI53" s="74">
        <f t="shared" si="18"/>
        <v>68182.33</v>
      </c>
      <c r="AJ53" s="74">
        <f t="shared" si="18"/>
        <v>2727.24</v>
      </c>
      <c r="AK53" s="74">
        <f t="shared" si="18"/>
        <v>65455.090000000004</v>
      </c>
      <c r="AL53" s="74">
        <f>AL54</f>
        <v>68182.33</v>
      </c>
      <c r="AM53" s="74">
        <f t="shared" si="18"/>
        <v>0</v>
      </c>
      <c r="AN53" s="74">
        <f t="shared" si="18"/>
        <v>0</v>
      </c>
      <c r="AO53" s="74">
        <f t="shared" si="18"/>
        <v>0</v>
      </c>
      <c r="AP53" s="74">
        <f t="shared" si="18"/>
        <v>68182.33</v>
      </c>
      <c r="AQ53" s="74">
        <f t="shared" si="18"/>
        <v>0</v>
      </c>
      <c r="AR53" s="74"/>
      <c r="AS53" s="74">
        <f t="shared" si="18"/>
        <v>68182.33</v>
      </c>
      <c r="AT53" s="74">
        <f t="shared" si="18"/>
        <v>22272.549999999996</v>
      </c>
      <c r="AU53" s="74">
        <f>AU54</f>
        <v>45909.780000000006</v>
      </c>
      <c r="AV53" s="75"/>
      <c r="AW53" s="74">
        <f t="shared" ref="AW53" si="19">AW54</f>
        <v>45909.780000000006</v>
      </c>
      <c r="AX53" s="425"/>
      <c r="AY53" s="425"/>
      <c r="AZ53" s="425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7"/>
      <c r="BL53" s="427"/>
      <c r="BM53" s="426"/>
      <c r="BN53" s="426"/>
      <c r="BO53" s="426"/>
      <c r="BP53" s="426"/>
      <c r="BQ53" s="426"/>
      <c r="BR53" s="426"/>
      <c r="BS53" s="428"/>
      <c r="BT53" s="424"/>
      <c r="BU53" s="425"/>
      <c r="BV53" s="425"/>
      <c r="BW53" s="425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7"/>
      <c r="CI53" s="427"/>
      <c r="CJ53" s="426"/>
      <c r="CK53" s="428"/>
    </row>
    <row r="54" spans="2:89" s="56" customFormat="1" ht="12.75" customHeight="1" outlineLevel="1" x14ac:dyDescent="0.3">
      <c r="B54" s="57"/>
      <c r="C54" s="281" t="s">
        <v>112</v>
      </c>
      <c r="D54" s="282"/>
      <c r="E54" s="282"/>
      <c r="F54" s="282"/>
      <c r="G54" s="283"/>
      <c r="H54" s="149">
        <v>102</v>
      </c>
      <c r="I54" s="150">
        <v>41183</v>
      </c>
      <c r="J54" s="150"/>
      <c r="K54" s="150"/>
      <c r="L54" s="115">
        <v>25</v>
      </c>
      <c r="M54" s="252"/>
      <c r="N54" s="252"/>
      <c r="O54" s="252" t="s">
        <v>287</v>
      </c>
      <c r="P54" s="151">
        <f>Q54+T54</f>
        <v>68182.33</v>
      </c>
      <c r="Q54" s="117"/>
      <c r="R54" s="117"/>
      <c r="S54" s="117"/>
      <c r="T54" s="117">
        <v>68182.33</v>
      </c>
      <c r="U54" s="117"/>
      <c r="V54" s="152"/>
      <c r="W54" s="117">
        <v>68182.33</v>
      </c>
      <c r="X54" s="118">
        <v>19545.309999999998</v>
      </c>
      <c r="Y54" s="153">
        <f>W54-X54</f>
        <v>48637.020000000004</v>
      </c>
      <c r="Z54" s="151">
        <f>AA54+AD54</f>
        <v>68182.33</v>
      </c>
      <c r="AA54" s="117"/>
      <c r="AB54" s="117"/>
      <c r="AC54" s="117"/>
      <c r="AD54" s="117">
        <v>68182.33</v>
      </c>
      <c r="AE54" s="117"/>
      <c r="AF54" s="152"/>
      <c r="AG54" s="152"/>
      <c r="AH54" s="152"/>
      <c r="AI54" s="117">
        <v>68182.33</v>
      </c>
      <c r="AJ54" s="118">
        <v>2727.24</v>
      </c>
      <c r="AK54" s="153">
        <f>AI54-AJ54</f>
        <v>65455.090000000004</v>
      </c>
      <c r="AL54" s="151">
        <f>AM54+AP54</f>
        <v>68182.33</v>
      </c>
      <c r="AM54" s="151">
        <v>0</v>
      </c>
      <c r="AN54" s="117"/>
      <c r="AO54" s="117"/>
      <c r="AP54" s="117">
        <v>68182.33</v>
      </c>
      <c r="AQ54" s="117"/>
      <c r="AR54" s="152"/>
      <c r="AS54" s="117">
        <v>68182.33</v>
      </c>
      <c r="AT54" s="118">
        <f>X54+AJ54</f>
        <v>22272.549999999996</v>
      </c>
      <c r="AU54" s="153">
        <f>AS54-AT54</f>
        <v>45909.780000000006</v>
      </c>
      <c r="AV54" s="450"/>
      <c r="AW54" s="153">
        <f t="shared" ref="AW54" si="20">AU54-AV54</f>
        <v>45909.780000000006</v>
      </c>
      <c r="AX54" s="425"/>
      <c r="AY54" s="425"/>
      <c r="AZ54" s="425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7"/>
      <c r="BL54" s="427"/>
      <c r="BM54" s="426"/>
      <c r="BN54" s="426"/>
      <c r="BO54" s="426"/>
      <c r="BP54" s="426"/>
      <c r="BQ54" s="426"/>
      <c r="BR54" s="426"/>
      <c r="BS54" s="428"/>
      <c r="BT54" s="424"/>
      <c r="BU54" s="425"/>
      <c r="BV54" s="425"/>
      <c r="BW54" s="425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7"/>
      <c r="CI54" s="427"/>
      <c r="CJ54" s="426"/>
      <c r="CK54" s="428"/>
    </row>
    <row r="55" spans="2:89" s="56" customFormat="1" ht="24.75" customHeight="1" outlineLevel="1" x14ac:dyDescent="0.3">
      <c r="B55" s="148"/>
      <c r="C55" s="290" t="s">
        <v>113</v>
      </c>
      <c r="D55" s="291"/>
      <c r="E55" s="291"/>
      <c r="F55" s="291"/>
      <c r="G55" s="292"/>
      <c r="H55" s="73"/>
      <c r="I55" s="73"/>
      <c r="J55" s="73"/>
      <c r="K55" s="73"/>
      <c r="L55" s="73"/>
      <c r="M55" s="246"/>
      <c r="N55" s="246"/>
      <c r="O55" s="246"/>
      <c r="P55" s="74">
        <f>SUM(P56:P66)</f>
        <v>3288294.38</v>
      </c>
      <c r="Q55" s="74">
        <f t="shared" ref="Q55:AH55" si="21">SUM(Q56:Q66)</f>
        <v>0</v>
      </c>
      <c r="R55" s="74">
        <f t="shared" si="21"/>
        <v>0</v>
      </c>
      <c r="S55" s="74">
        <f t="shared" si="21"/>
        <v>0</v>
      </c>
      <c r="T55" s="74">
        <f t="shared" si="21"/>
        <v>3288294.38</v>
      </c>
      <c r="U55" s="74">
        <f t="shared" si="21"/>
        <v>0</v>
      </c>
      <c r="V55" s="74">
        <f t="shared" si="21"/>
        <v>0</v>
      </c>
      <c r="W55" s="74">
        <f t="shared" si="21"/>
        <v>3288294.38</v>
      </c>
      <c r="X55" s="74">
        <f t="shared" si="21"/>
        <v>922230.63</v>
      </c>
      <c r="Y55" s="74">
        <f t="shared" si="21"/>
        <v>2366063.75</v>
      </c>
      <c r="Z55" s="74">
        <f t="shared" si="21"/>
        <v>3288294.38</v>
      </c>
      <c r="AA55" s="74">
        <f t="shared" si="21"/>
        <v>0</v>
      </c>
      <c r="AB55" s="74">
        <f t="shared" si="21"/>
        <v>0</v>
      </c>
      <c r="AC55" s="74">
        <f t="shared" si="21"/>
        <v>0</v>
      </c>
      <c r="AD55" s="74">
        <f t="shared" si="21"/>
        <v>3288294.38</v>
      </c>
      <c r="AE55" s="74">
        <f t="shared" si="21"/>
        <v>0</v>
      </c>
      <c r="AF55" s="74"/>
      <c r="AG55" s="74"/>
      <c r="AH55" s="74">
        <f t="shared" si="21"/>
        <v>0</v>
      </c>
      <c r="AI55" s="74">
        <f>SUM(AI56:AI66)</f>
        <v>3288294.38</v>
      </c>
      <c r="AJ55" s="74">
        <f>SUM(AJ56:AJ66)</f>
        <v>109500.12</v>
      </c>
      <c r="AK55" s="74">
        <f>SUM(AK56:AK66)</f>
        <v>3178794.2600000002</v>
      </c>
      <c r="AL55" s="74">
        <f>SUM(AL61:AL66)</f>
        <v>141967.66999999998</v>
      </c>
      <c r="AM55" s="74">
        <f t="shared" ref="AM55:AT55" si="22">SUM(AM61:AM66)</f>
        <v>0</v>
      </c>
      <c r="AN55" s="74">
        <f t="shared" si="22"/>
        <v>0</v>
      </c>
      <c r="AO55" s="74">
        <f t="shared" si="22"/>
        <v>0</v>
      </c>
      <c r="AP55" s="74">
        <f t="shared" si="22"/>
        <v>141967.66999999998</v>
      </c>
      <c r="AQ55" s="74">
        <f t="shared" si="22"/>
        <v>0</v>
      </c>
      <c r="AR55" s="74"/>
      <c r="AS55" s="74">
        <f t="shared" si="22"/>
        <v>141967.66999999998</v>
      </c>
      <c r="AT55" s="74">
        <f t="shared" si="22"/>
        <v>36390.910000000003</v>
      </c>
      <c r="AU55" s="74">
        <f>SUM(AU61:AU66)</f>
        <v>105576.76000000001</v>
      </c>
      <c r="AV55" s="75"/>
      <c r="AW55" s="74">
        <f t="shared" ref="AW55" si="23">SUM(AW61:AW66)</f>
        <v>105576.76000000001</v>
      </c>
      <c r="AX55" s="425"/>
      <c r="AY55" s="425"/>
      <c r="AZ55" s="425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7"/>
      <c r="BL55" s="427"/>
      <c r="BM55" s="426"/>
      <c r="BN55" s="426"/>
      <c r="BO55" s="426"/>
      <c r="BP55" s="426"/>
      <c r="BQ55" s="426"/>
      <c r="BR55" s="426"/>
      <c r="BS55" s="428"/>
      <c r="BT55" s="424"/>
      <c r="BU55" s="425"/>
      <c r="BV55" s="425"/>
      <c r="BW55" s="425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7"/>
      <c r="CI55" s="427"/>
      <c r="CJ55" s="426"/>
      <c r="CK55" s="428"/>
    </row>
    <row r="56" spans="2:89" s="56" customFormat="1" ht="12.75" customHeight="1" outlineLevel="1" x14ac:dyDescent="0.3">
      <c r="B56" s="57"/>
      <c r="C56" s="296" t="s">
        <v>114</v>
      </c>
      <c r="D56" s="297"/>
      <c r="E56" s="297"/>
      <c r="F56" s="297"/>
      <c r="G56" s="298"/>
      <c r="H56" s="154">
        <v>68</v>
      </c>
      <c r="I56" s="155">
        <v>40724</v>
      </c>
      <c r="J56" s="155"/>
      <c r="K56" s="155"/>
      <c r="L56" s="143">
        <v>30</v>
      </c>
      <c r="M56" s="251"/>
      <c r="N56" s="251"/>
      <c r="O56" s="251"/>
      <c r="P56" s="156">
        <f t="shared" ref="P56:P66" si="24">Q56+T56</f>
        <v>3101980.24</v>
      </c>
      <c r="Q56" s="157"/>
      <c r="R56" s="157"/>
      <c r="S56" s="157"/>
      <c r="T56" s="157">
        <v>3101980.24</v>
      </c>
      <c r="U56" s="157"/>
      <c r="V56" s="158"/>
      <c r="W56" s="157">
        <v>3101980.24</v>
      </c>
      <c r="X56" s="159">
        <v>878015.13</v>
      </c>
      <c r="Y56" s="160">
        <f>W56-X56</f>
        <v>2223965.1100000003</v>
      </c>
      <c r="Z56" s="156">
        <f t="shared" ref="Z56:Z66" si="25">AA56+AD56</f>
        <v>3101980.24</v>
      </c>
      <c r="AA56" s="156"/>
      <c r="AB56" s="157"/>
      <c r="AC56" s="157"/>
      <c r="AD56" s="157">
        <v>3101980.24</v>
      </c>
      <c r="AE56" s="157"/>
      <c r="AF56" s="158"/>
      <c r="AG56" s="158"/>
      <c r="AH56" s="158"/>
      <c r="AI56" s="157">
        <v>3101980.24</v>
      </c>
      <c r="AJ56" s="159">
        <v>103295.88</v>
      </c>
      <c r="AK56" s="160">
        <f>AI56-AJ56</f>
        <v>2998684.3600000003</v>
      </c>
      <c r="AL56" s="156">
        <v>-2223965.11</v>
      </c>
      <c r="AM56" s="156">
        <f>Q56-AA56</f>
        <v>0</v>
      </c>
      <c r="AN56" s="157"/>
      <c r="AO56" s="157"/>
      <c r="AP56" s="157">
        <v>-3101980.24</v>
      </c>
      <c r="AQ56" s="157"/>
      <c r="AR56" s="158"/>
      <c r="AS56" s="157">
        <v>-3101980.24</v>
      </c>
      <c r="AT56" s="159">
        <v>-981311.01</v>
      </c>
      <c r="AU56" s="160">
        <f>(AS56-AT56)</f>
        <v>-2120669.2300000004</v>
      </c>
      <c r="AV56" s="64"/>
      <c r="AW56" s="424"/>
      <c r="AX56" s="425"/>
      <c r="AY56" s="425"/>
      <c r="AZ56" s="425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7"/>
      <c r="BL56" s="427"/>
      <c r="BM56" s="426"/>
      <c r="BN56" s="426"/>
      <c r="BO56" s="426"/>
      <c r="BP56" s="426"/>
      <c r="BQ56" s="426"/>
      <c r="BR56" s="426"/>
      <c r="BS56" s="428"/>
      <c r="BT56" s="424"/>
      <c r="BU56" s="425"/>
      <c r="BV56" s="425"/>
      <c r="BW56" s="425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7"/>
      <c r="CI56" s="427"/>
      <c r="CJ56" s="426"/>
      <c r="CK56" s="428"/>
    </row>
    <row r="57" spans="2:89" s="56" customFormat="1" ht="12.75" customHeight="1" outlineLevel="1" x14ac:dyDescent="0.3">
      <c r="B57" s="57"/>
      <c r="C57" s="296" t="s">
        <v>115</v>
      </c>
      <c r="D57" s="297"/>
      <c r="E57" s="297"/>
      <c r="F57" s="297"/>
      <c r="G57" s="298"/>
      <c r="H57" s="154">
        <v>69</v>
      </c>
      <c r="I57" s="155">
        <v>40724</v>
      </c>
      <c r="J57" s="155"/>
      <c r="K57" s="155"/>
      <c r="L57" s="143">
        <v>30</v>
      </c>
      <c r="M57" s="251"/>
      <c r="N57" s="251"/>
      <c r="O57" s="251"/>
      <c r="P57" s="156">
        <f t="shared" si="24"/>
        <v>10825.96</v>
      </c>
      <c r="Q57" s="157"/>
      <c r="R57" s="157"/>
      <c r="S57" s="157"/>
      <c r="T57" s="157">
        <v>10825.96</v>
      </c>
      <c r="U57" s="157"/>
      <c r="V57" s="158"/>
      <c r="W57" s="157">
        <v>10825.96</v>
      </c>
      <c r="X57" s="159">
        <v>3064.18</v>
      </c>
      <c r="Y57" s="160">
        <f t="shared" ref="Y57:Y66" si="26">W57-X57</f>
        <v>7761.7799999999988</v>
      </c>
      <c r="Z57" s="156">
        <f t="shared" si="25"/>
        <v>10825.96</v>
      </c>
      <c r="AA57" s="156"/>
      <c r="AB57" s="157"/>
      <c r="AC57" s="157"/>
      <c r="AD57" s="157">
        <v>10825.96</v>
      </c>
      <c r="AE57" s="157"/>
      <c r="AF57" s="158"/>
      <c r="AG57" s="158"/>
      <c r="AH57" s="158"/>
      <c r="AI57" s="157">
        <v>10825.96</v>
      </c>
      <c r="AJ57" s="159">
        <v>360.48</v>
      </c>
      <c r="AK57" s="160">
        <f t="shared" ref="AK57:AK66" si="27">AI57-AJ57</f>
        <v>10465.48</v>
      </c>
      <c r="AL57" s="156">
        <v>-7761.78</v>
      </c>
      <c r="AM57" s="156">
        <f>Q57-AA57</f>
        <v>0</v>
      </c>
      <c r="AN57" s="157"/>
      <c r="AO57" s="157"/>
      <c r="AP57" s="157">
        <v>-10825.96</v>
      </c>
      <c r="AQ57" s="157"/>
      <c r="AR57" s="158"/>
      <c r="AS57" s="157">
        <v>-10825.96</v>
      </c>
      <c r="AT57" s="159">
        <v>-3424.66</v>
      </c>
      <c r="AU57" s="160">
        <f>(AS57-AT57)</f>
        <v>-7401.2999999999993</v>
      </c>
      <c r="AV57" s="64"/>
      <c r="AW57" s="424"/>
      <c r="AX57" s="425"/>
      <c r="AY57" s="425"/>
      <c r="AZ57" s="425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7"/>
      <c r="BL57" s="427"/>
      <c r="BM57" s="426"/>
      <c r="BN57" s="426"/>
      <c r="BO57" s="426"/>
      <c r="BP57" s="426"/>
      <c r="BQ57" s="426"/>
      <c r="BR57" s="426"/>
      <c r="BS57" s="428"/>
      <c r="BT57" s="424"/>
      <c r="BU57" s="425"/>
      <c r="BV57" s="425"/>
      <c r="BW57" s="425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7"/>
      <c r="CI57" s="427"/>
      <c r="CJ57" s="426"/>
      <c r="CK57" s="428"/>
    </row>
    <row r="58" spans="2:89" s="56" customFormat="1" ht="12.75" customHeight="1" outlineLevel="1" x14ac:dyDescent="0.3">
      <c r="B58" s="57"/>
      <c r="C58" s="296" t="s">
        <v>115</v>
      </c>
      <c r="D58" s="297"/>
      <c r="E58" s="297"/>
      <c r="F58" s="297"/>
      <c r="G58" s="298"/>
      <c r="H58" s="154">
        <v>70</v>
      </c>
      <c r="I58" s="155">
        <v>40724</v>
      </c>
      <c r="J58" s="155"/>
      <c r="K58" s="155"/>
      <c r="L58" s="143">
        <v>30</v>
      </c>
      <c r="M58" s="251"/>
      <c r="N58" s="251"/>
      <c r="O58" s="251"/>
      <c r="P58" s="156">
        <f t="shared" si="24"/>
        <v>24054.5</v>
      </c>
      <c r="Q58" s="157"/>
      <c r="R58" s="157"/>
      <c r="S58" s="157"/>
      <c r="T58" s="157">
        <v>24054.5</v>
      </c>
      <c r="U58" s="157"/>
      <c r="V58" s="158"/>
      <c r="W58" s="157">
        <v>24054.5</v>
      </c>
      <c r="X58" s="159">
        <v>6808.57</v>
      </c>
      <c r="Y58" s="160">
        <f t="shared" si="26"/>
        <v>17245.93</v>
      </c>
      <c r="Z58" s="156">
        <f t="shared" si="25"/>
        <v>24054.5</v>
      </c>
      <c r="AA58" s="156"/>
      <c r="AB58" s="157"/>
      <c r="AC58" s="157"/>
      <c r="AD58" s="157">
        <v>24054.5</v>
      </c>
      <c r="AE58" s="157"/>
      <c r="AF58" s="158"/>
      <c r="AG58" s="158"/>
      <c r="AH58" s="158"/>
      <c r="AI58" s="157">
        <v>24054.5</v>
      </c>
      <c r="AJ58" s="159">
        <v>801</v>
      </c>
      <c r="AK58" s="160">
        <f t="shared" si="27"/>
        <v>23253.5</v>
      </c>
      <c r="AL58" s="156">
        <v>-17245.93</v>
      </c>
      <c r="AM58" s="156">
        <f>Q58-AA58</f>
        <v>0</v>
      </c>
      <c r="AN58" s="157"/>
      <c r="AO58" s="157"/>
      <c r="AP58" s="157">
        <v>-24054.5</v>
      </c>
      <c r="AQ58" s="157"/>
      <c r="AR58" s="158"/>
      <c r="AS58" s="157">
        <v>-24054.5</v>
      </c>
      <c r="AT58" s="159">
        <v>-7609.57</v>
      </c>
      <c r="AU58" s="160">
        <f>(AS58-AT58)</f>
        <v>-16444.93</v>
      </c>
      <c r="AV58" s="64"/>
      <c r="AW58" s="424"/>
      <c r="AX58" s="425"/>
      <c r="AY58" s="425"/>
      <c r="AZ58" s="425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7"/>
      <c r="BL58" s="427"/>
      <c r="BM58" s="426"/>
      <c r="BN58" s="426"/>
      <c r="BO58" s="426"/>
      <c r="BP58" s="426"/>
      <c r="BQ58" s="426"/>
      <c r="BR58" s="426"/>
      <c r="BS58" s="428"/>
      <c r="BT58" s="424"/>
      <c r="BU58" s="425"/>
      <c r="BV58" s="425"/>
      <c r="BW58" s="425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7"/>
      <c r="CI58" s="427"/>
      <c r="CJ58" s="426"/>
      <c r="CK58" s="428"/>
    </row>
    <row r="59" spans="2:89" s="56" customFormat="1" ht="12.75" customHeight="1" outlineLevel="1" x14ac:dyDescent="0.3">
      <c r="B59" s="57"/>
      <c r="C59" s="296" t="s">
        <v>115</v>
      </c>
      <c r="D59" s="297"/>
      <c r="E59" s="297"/>
      <c r="F59" s="297"/>
      <c r="G59" s="298"/>
      <c r="H59" s="154">
        <v>71</v>
      </c>
      <c r="I59" s="155">
        <v>40724</v>
      </c>
      <c r="J59" s="155"/>
      <c r="K59" s="155"/>
      <c r="L59" s="143">
        <v>30</v>
      </c>
      <c r="M59" s="251"/>
      <c r="N59" s="251"/>
      <c r="O59" s="251"/>
      <c r="P59" s="156">
        <f t="shared" si="24"/>
        <v>704.96</v>
      </c>
      <c r="Q59" s="157"/>
      <c r="R59" s="157"/>
      <c r="S59" s="157"/>
      <c r="T59" s="157">
        <v>704.96</v>
      </c>
      <c r="U59" s="157"/>
      <c r="V59" s="158"/>
      <c r="W59" s="157">
        <v>704.96</v>
      </c>
      <c r="X59" s="159">
        <v>199.71</v>
      </c>
      <c r="Y59" s="160">
        <f t="shared" si="26"/>
        <v>505.25</v>
      </c>
      <c r="Z59" s="156">
        <f t="shared" si="25"/>
        <v>704.96</v>
      </c>
      <c r="AA59" s="156"/>
      <c r="AB59" s="157"/>
      <c r="AC59" s="157"/>
      <c r="AD59" s="157">
        <v>704.96</v>
      </c>
      <c r="AE59" s="157"/>
      <c r="AF59" s="158"/>
      <c r="AG59" s="158"/>
      <c r="AH59" s="158"/>
      <c r="AI59" s="157">
        <v>704.96</v>
      </c>
      <c r="AJ59" s="159">
        <v>23.52</v>
      </c>
      <c r="AK59" s="160">
        <f t="shared" si="27"/>
        <v>681.44</v>
      </c>
      <c r="AL59" s="156">
        <v>-505.25</v>
      </c>
      <c r="AM59" s="156">
        <f>Q59-AA59</f>
        <v>0</v>
      </c>
      <c r="AN59" s="157"/>
      <c r="AO59" s="157"/>
      <c r="AP59" s="157">
        <v>-704.96</v>
      </c>
      <c r="AQ59" s="157"/>
      <c r="AR59" s="158"/>
      <c r="AS59" s="157">
        <v>-704.96</v>
      </c>
      <c r="AT59" s="159">
        <v>-223.23</v>
      </c>
      <c r="AU59" s="160">
        <f>(AS59-AT59)</f>
        <v>-481.73</v>
      </c>
      <c r="AV59" s="64"/>
      <c r="AW59" s="424"/>
      <c r="AX59" s="425"/>
      <c r="AY59" s="425"/>
      <c r="AZ59" s="425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7"/>
      <c r="BL59" s="427"/>
      <c r="BM59" s="426"/>
      <c r="BN59" s="426"/>
      <c r="BO59" s="426"/>
      <c r="BP59" s="426"/>
      <c r="BQ59" s="426"/>
      <c r="BR59" s="426"/>
      <c r="BS59" s="428"/>
      <c r="BT59" s="424"/>
      <c r="BU59" s="425"/>
      <c r="BV59" s="425"/>
      <c r="BW59" s="425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7"/>
      <c r="CI59" s="427"/>
      <c r="CJ59" s="426"/>
      <c r="CK59" s="428"/>
    </row>
    <row r="60" spans="2:89" s="56" customFormat="1" ht="12.75" customHeight="1" outlineLevel="1" x14ac:dyDescent="0.3">
      <c r="B60" s="57"/>
      <c r="C60" s="296" t="s">
        <v>116</v>
      </c>
      <c r="D60" s="297"/>
      <c r="E60" s="297"/>
      <c r="F60" s="297"/>
      <c r="G60" s="298"/>
      <c r="H60" s="154">
        <v>72</v>
      </c>
      <c r="I60" s="155">
        <v>40724</v>
      </c>
      <c r="J60" s="155"/>
      <c r="K60" s="155"/>
      <c r="L60" s="143">
        <v>30</v>
      </c>
      <c r="M60" s="251"/>
      <c r="N60" s="251"/>
      <c r="O60" s="251"/>
      <c r="P60" s="156">
        <f t="shared" si="24"/>
        <v>8761.0499999999993</v>
      </c>
      <c r="Q60" s="161"/>
      <c r="R60" s="161"/>
      <c r="S60" s="161"/>
      <c r="T60" s="161">
        <v>8761.0499999999993</v>
      </c>
      <c r="U60" s="161"/>
      <c r="V60" s="162"/>
      <c r="W60" s="161">
        <v>8761.0499999999993</v>
      </c>
      <c r="X60" s="163">
        <v>2479.6500000000005</v>
      </c>
      <c r="Y60" s="160">
        <f t="shared" si="26"/>
        <v>6281.3999999999987</v>
      </c>
      <c r="Z60" s="156">
        <f t="shared" si="25"/>
        <v>8761.0499999999993</v>
      </c>
      <c r="AA60" s="156"/>
      <c r="AB60" s="157"/>
      <c r="AC60" s="157"/>
      <c r="AD60" s="157">
        <v>8761.0499999999993</v>
      </c>
      <c r="AE60" s="157"/>
      <c r="AF60" s="158"/>
      <c r="AG60" s="158"/>
      <c r="AH60" s="158"/>
      <c r="AI60" s="157">
        <v>8761.0499999999993</v>
      </c>
      <c r="AJ60" s="159">
        <v>291.72000000000003</v>
      </c>
      <c r="AK60" s="160">
        <f t="shared" si="27"/>
        <v>8469.33</v>
      </c>
      <c r="AL60" s="156">
        <f t="shared" ref="AL60:AL66" si="28">AM60+AP60</f>
        <v>-8761.0499999999993</v>
      </c>
      <c r="AM60" s="156">
        <v>0</v>
      </c>
      <c r="AN60" s="157"/>
      <c r="AO60" s="157"/>
      <c r="AP60" s="157">
        <v>-8761.0499999999993</v>
      </c>
      <c r="AQ60" s="157"/>
      <c r="AR60" s="158"/>
      <c r="AS60" s="157">
        <v>-8761.0499999999993</v>
      </c>
      <c r="AT60" s="159">
        <v>-2771.37</v>
      </c>
      <c r="AU60" s="160">
        <f>(AS60-AT60)</f>
        <v>-5989.6799999999994</v>
      </c>
      <c r="AV60" s="64"/>
      <c r="AW60" s="424"/>
      <c r="AX60" s="425"/>
      <c r="AY60" s="425"/>
      <c r="AZ60" s="425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7"/>
      <c r="BL60" s="427"/>
      <c r="BM60" s="426"/>
      <c r="BN60" s="426"/>
      <c r="BO60" s="426"/>
      <c r="BP60" s="426"/>
      <c r="BQ60" s="426"/>
      <c r="BR60" s="426"/>
      <c r="BS60" s="428"/>
      <c r="BT60" s="424"/>
      <c r="BU60" s="425"/>
      <c r="BV60" s="425"/>
      <c r="BW60" s="425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7"/>
      <c r="CI60" s="427"/>
      <c r="CJ60" s="426"/>
      <c r="CK60" s="428"/>
    </row>
    <row r="61" spans="2:89" s="56" customFormat="1" ht="12.75" customHeight="1" outlineLevel="1" x14ac:dyDescent="0.3">
      <c r="B61" s="57"/>
      <c r="C61" s="281" t="s">
        <v>117</v>
      </c>
      <c r="D61" s="282"/>
      <c r="E61" s="282"/>
      <c r="F61" s="282"/>
      <c r="G61" s="283"/>
      <c r="H61" s="149">
        <v>109</v>
      </c>
      <c r="I61" s="164">
        <v>41183</v>
      </c>
      <c r="J61" s="164"/>
      <c r="K61" s="164" t="s">
        <v>291</v>
      </c>
      <c r="L61" s="115">
        <v>30</v>
      </c>
      <c r="M61" s="252"/>
      <c r="N61" s="252"/>
      <c r="O61" s="252" t="s">
        <v>287</v>
      </c>
      <c r="P61" s="151">
        <f>Q61+T61</f>
        <v>31321.3</v>
      </c>
      <c r="Q61" s="117"/>
      <c r="R61" s="117"/>
      <c r="S61" s="117"/>
      <c r="T61" s="117">
        <v>31321.3</v>
      </c>
      <c r="U61" s="117"/>
      <c r="V61" s="152"/>
      <c r="W61" s="117">
        <v>31321.3</v>
      </c>
      <c r="X61" s="118">
        <v>6860.21</v>
      </c>
      <c r="Y61" s="153">
        <f>W61-X61</f>
        <v>24461.09</v>
      </c>
      <c r="Z61" s="151">
        <f>AA61+AD61</f>
        <v>31321.3</v>
      </c>
      <c r="AA61" s="117"/>
      <c r="AB61" s="117"/>
      <c r="AC61" s="117"/>
      <c r="AD61" s="117">
        <v>31321.3</v>
      </c>
      <c r="AE61" s="117"/>
      <c r="AF61" s="152"/>
      <c r="AG61" s="152"/>
      <c r="AH61" s="152"/>
      <c r="AI61" s="117">
        <v>31321.3</v>
      </c>
      <c r="AJ61" s="118">
        <v>1043.04</v>
      </c>
      <c r="AK61" s="153">
        <f>AI61-AJ61</f>
        <v>30278.26</v>
      </c>
      <c r="AL61" s="151">
        <f t="shared" si="28"/>
        <v>31321.3</v>
      </c>
      <c r="AM61" s="151">
        <v>0</v>
      </c>
      <c r="AN61" s="117"/>
      <c r="AO61" s="117"/>
      <c r="AP61" s="117">
        <v>31321.3</v>
      </c>
      <c r="AQ61" s="117"/>
      <c r="AR61" s="152"/>
      <c r="AS61" s="117">
        <v>31321.3</v>
      </c>
      <c r="AT61" s="118">
        <f t="shared" ref="AT61:AT66" si="29">X61+AJ61</f>
        <v>7903.25</v>
      </c>
      <c r="AU61" s="153">
        <f t="shared" ref="AU61:AU66" si="30">AS61-AT61</f>
        <v>23418.05</v>
      </c>
      <c r="AV61" s="450"/>
      <c r="AW61" s="153">
        <f t="shared" ref="AW61:AW66" si="31">AU61-AV61</f>
        <v>23418.05</v>
      </c>
      <c r="AX61" s="425"/>
      <c r="AY61" s="425"/>
      <c r="AZ61" s="425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7"/>
      <c r="BL61" s="427"/>
      <c r="BM61" s="426"/>
      <c r="BN61" s="426"/>
      <c r="BO61" s="426"/>
      <c r="BP61" s="426"/>
      <c r="BQ61" s="426"/>
      <c r="BR61" s="426"/>
      <c r="BS61" s="428"/>
      <c r="BT61" s="424"/>
      <c r="BU61" s="425"/>
      <c r="BV61" s="425"/>
      <c r="BW61" s="425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7"/>
      <c r="CI61" s="427"/>
      <c r="CJ61" s="426"/>
      <c r="CK61" s="428"/>
    </row>
    <row r="62" spans="2:89" s="56" customFormat="1" ht="12.75" customHeight="1" outlineLevel="1" x14ac:dyDescent="0.3">
      <c r="B62" s="57"/>
      <c r="C62" s="281" t="s">
        <v>118</v>
      </c>
      <c r="D62" s="282"/>
      <c r="E62" s="282"/>
      <c r="F62" s="282"/>
      <c r="G62" s="283"/>
      <c r="H62" s="149">
        <v>104</v>
      </c>
      <c r="I62" s="164">
        <v>41183</v>
      </c>
      <c r="J62" s="164"/>
      <c r="K62" s="164" t="s">
        <v>289</v>
      </c>
      <c r="L62" s="115">
        <v>30</v>
      </c>
      <c r="M62" s="252"/>
      <c r="N62" s="252"/>
      <c r="O62" s="252" t="s">
        <v>287</v>
      </c>
      <c r="P62" s="151">
        <f t="shared" si="24"/>
        <v>31651.02</v>
      </c>
      <c r="Q62" s="117"/>
      <c r="R62" s="117"/>
      <c r="S62" s="117"/>
      <c r="T62" s="117">
        <v>31651.02</v>
      </c>
      <c r="U62" s="117"/>
      <c r="V62" s="152"/>
      <c r="W62" s="117">
        <v>31651.02</v>
      </c>
      <c r="X62" s="118">
        <v>6840.03</v>
      </c>
      <c r="Y62" s="153">
        <f t="shared" si="26"/>
        <v>24810.99</v>
      </c>
      <c r="Z62" s="151">
        <f t="shared" si="25"/>
        <v>31651.02</v>
      </c>
      <c r="AA62" s="117"/>
      <c r="AB62" s="117"/>
      <c r="AC62" s="117"/>
      <c r="AD62" s="117">
        <v>31651.02</v>
      </c>
      <c r="AE62" s="117"/>
      <c r="AF62" s="152"/>
      <c r="AG62" s="152"/>
      <c r="AH62" s="152"/>
      <c r="AI62" s="117">
        <v>31651.02</v>
      </c>
      <c r="AJ62" s="118">
        <v>1053.96</v>
      </c>
      <c r="AK62" s="153">
        <f t="shared" si="27"/>
        <v>30597.06</v>
      </c>
      <c r="AL62" s="151">
        <f t="shared" si="28"/>
        <v>31651.02</v>
      </c>
      <c r="AM62" s="151">
        <v>0</v>
      </c>
      <c r="AN62" s="117"/>
      <c r="AO62" s="117"/>
      <c r="AP62" s="117">
        <v>31651.02</v>
      </c>
      <c r="AQ62" s="117"/>
      <c r="AR62" s="152"/>
      <c r="AS62" s="117">
        <v>31651.02</v>
      </c>
      <c r="AT62" s="118">
        <f t="shared" si="29"/>
        <v>7893.99</v>
      </c>
      <c r="AU62" s="153">
        <f t="shared" si="30"/>
        <v>23757.03</v>
      </c>
      <c r="AV62" s="450"/>
      <c r="AW62" s="153">
        <f t="shared" si="31"/>
        <v>23757.03</v>
      </c>
      <c r="AX62" s="425"/>
      <c r="AY62" s="425"/>
      <c r="AZ62" s="425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7"/>
      <c r="BL62" s="427"/>
      <c r="BM62" s="426"/>
      <c r="BN62" s="426"/>
      <c r="BO62" s="426"/>
      <c r="BP62" s="426"/>
      <c r="BQ62" s="426"/>
      <c r="BR62" s="426"/>
      <c r="BS62" s="428"/>
      <c r="BT62" s="424"/>
      <c r="BU62" s="425"/>
      <c r="BV62" s="425"/>
      <c r="BW62" s="425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7"/>
      <c r="CI62" s="427"/>
      <c r="CJ62" s="426"/>
      <c r="CK62" s="428"/>
    </row>
    <row r="63" spans="2:89" s="56" customFormat="1" ht="12.75" customHeight="1" outlineLevel="1" x14ac:dyDescent="0.3">
      <c r="B63" s="57"/>
      <c r="C63" s="281" t="s">
        <v>119</v>
      </c>
      <c r="D63" s="282"/>
      <c r="E63" s="282"/>
      <c r="F63" s="282"/>
      <c r="G63" s="283"/>
      <c r="H63" s="149">
        <v>105</v>
      </c>
      <c r="I63" s="164">
        <v>41183</v>
      </c>
      <c r="J63" s="164"/>
      <c r="K63" s="164" t="s">
        <v>289</v>
      </c>
      <c r="L63" s="115">
        <v>30</v>
      </c>
      <c r="M63" s="252"/>
      <c r="N63" s="252"/>
      <c r="O63" s="252" t="s">
        <v>287</v>
      </c>
      <c r="P63" s="151">
        <f t="shared" si="24"/>
        <v>29468.02</v>
      </c>
      <c r="Q63" s="117"/>
      <c r="R63" s="117"/>
      <c r="S63" s="117"/>
      <c r="T63" s="117">
        <v>29468.02</v>
      </c>
      <c r="U63" s="117"/>
      <c r="V63" s="152"/>
      <c r="W63" s="117">
        <v>29468.02</v>
      </c>
      <c r="X63" s="118">
        <v>6669.91</v>
      </c>
      <c r="Y63" s="153">
        <f t="shared" si="26"/>
        <v>22798.11</v>
      </c>
      <c r="Z63" s="151">
        <f t="shared" si="25"/>
        <v>29468.02</v>
      </c>
      <c r="AA63" s="117"/>
      <c r="AB63" s="117"/>
      <c r="AC63" s="117"/>
      <c r="AD63" s="117">
        <v>29468.02</v>
      </c>
      <c r="AE63" s="117"/>
      <c r="AF63" s="152"/>
      <c r="AG63" s="152"/>
      <c r="AH63" s="152"/>
      <c r="AI63" s="117">
        <v>29468.02</v>
      </c>
      <c r="AJ63" s="118">
        <v>981.24</v>
      </c>
      <c r="AK63" s="153">
        <f t="shared" si="27"/>
        <v>28486.78</v>
      </c>
      <c r="AL63" s="151">
        <f t="shared" si="28"/>
        <v>29468.02</v>
      </c>
      <c r="AM63" s="151">
        <v>0</v>
      </c>
      <c r="AN63" s="117"/>
      <c r="AO63" s="117"/>
      <c r="AP63" s="117">
        <v>29468.02</v>
      </c>
      <c r="AQ63" s="117"/>
      <c r="AR63" s="152"/>
      <c r="AS63" s="117">
        <v>29468.02</v>
      </c>
      <c r="AT63" s="118">
        <f t="shared" si="29"/>
        <v>7651.15</v>
      </c>
      <c r="AU63" s="153">
        <f t="shared" si="30"/>
        <v>21816.870000000003</v>
      </c>
      <c r="AV63" s="450"/>
      <c r="AW63" s="153">
        <f t="shared" si="31"/>
        <v>21816.870000000003</v>
      </c>
      <c r="AX63" s="425"/>
      <c r="AY63" s="425"/>
      <c r="AZ63" s="425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7"/>
      <c r="BL63" s="427"/>
      <c r="BM63" s="426"/>
      <c r="BN63" s="426"/>
      <c r="BO63" s="426"/>
      <c r="BP63" s="426"/>
      <c r="BQ63" s="426"/>
      <c r="BR63" s="426"/>
      <c r="BS63" s="428"/>
      <c r="BT63" s="424"/>
      <c r="BU63" s="425"/>
      <c r="BV63" s="425"/>
      <c r="BW63" s="425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7"/>
      <c r="CI63" s="427"/>
      <c r="CJ63" s="426"/>
      <c r="CK63" s="428"/>
    </row>
    <row r="64" spans="2:89" s="56" customFormat="1" ht="12.75" customHeight="1" outlineLevel="1" x14ac:dyDescent="0.3">
      <c r="B64" s="57"/>
      <c r="C64" s="281" t="s">
        <v>120</v>
      </c>
      <c r="D64" s="282"/>
      <c r="E64" s="282"/>
      <c r="F64" s="282"/>
      <c r="G64" s="283"/>
      <c r="H64" s="149">
        <v>106</v>
      </c>
      <c r="I64" s="164">
        <v>41183</v>
      </c>
      <c r="J64" s="164"/>
      <c r="K64" s="164" t="s">
        <v>291</v>
      </c>
      <c r="L64" s="115">
        <v>30</v>
      </c>
      <c r="M64" s="252"/>
      <c r="N64" s="252"/>
      <c r="O64" s="252" t="s">
        <v>287</v>
      </c>
      <c r="P64" s="151">
        <f t="shared" si="24"/>
        <v>3834.09</v>
      </c>
      <c r="Q64" s="117"/>
      <c r="R64" s="117"/>
      <c r="S64" s="117"/>
      <c r="T64" s="117">
        <v>3834.09</v>
      </c>
      <c r="U64" s="117"/>
      <c r="V64" s="152"/>
      <c r="W64" s="117">
        <v>3834.09</v>
      </c>
      <c r="X64" s="118">
        <v>622.72</v>
      </c>
      <c r="Y64" s="153">
        <f t="shared" si="26"/>
        <v>3211.37</v>
      </c>
      <c r="Z64" s="151">
        <f t="shared" si="25"/>
        <v>3834.09</v>
      </c>
      <c r="AA64" s="117"/>
      <c r="AB64" s="117"/>
      <c r="AC64" s="117"/>
      <c r="AD64" s="117">
        <v>3834.09</v>
      </c>
      <c r="AE64" s="117"/>
      <c r="AF64" s="152"/>
      <c r="AG64" s="152"/>
      <c r="AH64" s="152"/>
      <c r="AI64" s="117">
        <v>3834.09</v>
      </c>
      <c r="AJ64" s="118">
        <v>127.68</v>
      </c>
      <c r="AK64" s="153">
        <f>AI64-AJ64</f>
        <v>3706.4100000000003</v>
      </c>
      <c r="AL64" s="151">
        <f t="shared" si="28"/>
        <v>3834.09</v>
      </c>
      <c r="AM64" s="151">
        <v>0</v>
      </c>
      <c r="AN64" s="117"/>
      <c r="AO64" s="117"/>
      <c r="AP64" s="117">
        <v>3834.09</v>
      </c>
      <c r="AQ64" s="117"/>
      <c r="AR64" s="152"/>
      <c r="AS64" s="117">
        <v>3834.09</v>
      </c>
      <c r="AT64" s="118">
        <f t="shared" si="29"/>
        <v>750.40000000000009</v>
      </c>
      <c r="AU64" s="153">
        <f t="shared" si="30"/>
        <v>3083.69</v>
      </c>
      <c r="AV64" s="450"/>
      <c r="AW64" s="153">
        <f t="shared" si="31"/>
        <v>3083.69</v>
      </c>
      <c r="AX64" s="425"/>
      <c r="AY64" s="425"/>
      <c r="AZ64" s="425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7"/>
      <c r="BL64" s="427"/>
      <c r="BM64" s="426"/>
      <c r="BN64" s="426"/>
      <c r="BO64" s="426"/>
      <c r="BP64" s="426"/>
      <c r="BQ64" s="426"/>
      <c r="BR64" s="426"/>
      <c r="BS64" s="428"/>
      <c r="BT64" s="424"/>
      <c r="BU64" s="425"/>
      <c r="BV64" s="425"/>
      <c r="BW64" s="425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7"/>
      <c r="CI64" s="427"/>
      <c r="CJ64" s="426"/>
      <c r="CK64" s="428"/>
    </row>
    <row r="65" spans="2:89" s="56" customFormat="1" ht="12.75" customHeight="1" outlineLevel="1" x14ac:dyDescent="0.3">
      <c r="B65" s="57"/>
      <c r="C65" s="281" t="s">
        <v>121</v>
      </c>
      <c r="D65" s="282"/>
      <c r="E65" s="282"/>
      <c r="F65" s="282"/>
      <c r="G65" s="283"/>
      <c r="H65" s="149">
        <v>107</v>
      </c>
      <c r="I65" s="164">
        <v>41183</v>
      </c>
      <c r="J65" s="164"/>
      <c r="K65" s="164" t="s">
        <v>292</v>
      </c>
      <c r="L65" s="115">
        <v>30</v>
      </c>
      <c r="M65" s="252"/>
      <c r="N65" s="252"/>
      <c r="O65" s="252" t="s">
        <v>287</v>
      </c>
      <c r="P65" s="151">
        <f t="shared" si="24"/>
        <v>25489.16</v>
      </c>
      <c r="Q65" s="117"/>
      <c r="R65" s="117"/>
      <c r="S65" s="117"/>
      <c r="T65" s="117">
        <v>25489.16</v>
      </c>
      <c r="U65" s="117"/>
      <c r="V65" s="152"/>
      <c r="W65" s="117">
        <v>25489.16</v>
      </c>
      <c r="X65" s="118">
        <v>6052.65</v>
      </c>
      <c r="Y65" s="153">
        <f t="shared" si="26"/>
        <v>19436.510000000002</v>
      </c>
      <c r="Z65" s="151">
        <f t="shared" si="25"/>
        <v>25489.16</v>
      </c>
      <c r="AA65" s="117"/>
      <c r="AB65" s="117"/>
      <c r="AC65" s="117"/>
      <c r="AD65" s="117">
        <v>25489.16</v>
      </c>
      <c r="AE65" s="117"/>
      <c r="AF65" s="152"/>
      <c r="AG65" s="152"/>
      <c r="AH65" s="152"/>
      <c r="AI65" s="117">
        <v>25489.16</v>
      </c>
      <c r="AJ65" s="118">
        <v>848.76</v>
      </c>
      <c r="AK65" s="153">
        <f t="shared" si="27"/>
        <v>24640.400000000001</v>
      </c>
      <c r="AL65" s="151">
        <f t="shared" si="28"/>
        <v>25489.16</v>
      </c>
      <c r="AM65" s="151">
        <v>0</v>
      </c>
      <c r="AN65" s="117"/>
      <c r="AO65" s="117"/>
      <c r="AP65" s="117">
        <v>25489.16</v>
      </c>
      <c r="AQ65" s="117"/>
      <c r="AR65" s="152"/>
      <c r="AS65" s="117">
        <v>25489.16</v>
      </c>
      <c r="AT65" s="118">
        <f t="shared" si="29"/>
        <v>6901.41</v>
      </c>
      <c r="AU65" s="153">
        <f t="shared" si="30"/>
        <v>18587.75</v>
      </c>
      <c r="AV65" s="450"/>
      <c r="AW65" s="153">
        <f t="shared" si="31"/>
        <v>18587.75</v>
      </c>
      <c r="AX65" s="425"/>
      <c r="AY65" s="425"/>
      <c r="AZ65" s="425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7"/>
      <c r="BL65" s="427"/>
      <c r="BM65" s="426"/>
      <c r="BN65" s="426"/>
      <c r="BO65" s="426"/>
      <c r="BP65" s="426"/>
      <c r="BQ65" s="426"/>
      <c r="BR65" s="426"/>
      <c r="BS65" s="428"/>
      <c r="BT65" s="424"/>
      <c r="BU65" s="425"/>
      <c r="BV65" s="425"/>
      <c r="BW65" s="425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7"/>
      <c r="CI65" s="427"/>
      <c r="CJ65" s="426"/>
      <c r="CK65" s="428"/>
    </row>
    <row r="66" spans="2:89" s="56" customFormat="1" ht="12.75" customHeight="1" outlineLevel="1" x14ac:dyDescent="0.3">
      <c r="B66" s="57"/>
      <c r="C66" s="281" t="s">
        <v>122</v>
      </c>
      <c r="D66" s="282"/>
      <c r="E66" s="282"/>
      <c r="F66" s="282"/>
      <c r="G66" s="283"/>
      <c r="H66" s="149">
        <v>108</v>
      </c>
      <c r="I66" s="164">
        <v>41183</v>
      </c>
      <c r="J66" s="164"/>
      <c r="K66" s="164" t="s">
        <v>291</v>
      </c>
      <c r="L66" s="115">
        <v>30</v>
      </c>
      <c r="M66" s="252"/>
      <c r="N66" s="252"/>
      <c r="O66" s="252" t="s">
        <v>287</v>
      </c>
      <c r="P66" s="151">
        <f t="shared" si="24"/>
        <v>20204.080000000002</v>
      </c>
      <c r="Q66" s="117"/>
      <c r="R66" s="117"/>
      <c r="S66" s="117"/>
      <c r="T66" s="117">
        <v>20204.080000000002</v>
      </c>
      <c r="U66" s="117"/>
      <c r="V66" s="152"/>
      <c r="W66" s="117">
        <v>20204.080000000002</v>
      </c>
      <c r="X66" s="118">
        <v>4617.87</v>
      </c>
      <c r="Y66" s="153">
        <f t="shared" si="26"/>
        <v>15586.210000000003</v>
      </c>
      <c r="Z66" s="151">
        <f t="shared" si="25"/>
        <v>20204.080000000002</v>
      </c>
      <c r="AA66" s="117"/>
      <c r="AB66" s="117"/>
      <c r="AC66" s="117"/>
      <c r="AD66" s="117">
        <v>20204.080000000002</v>
      </c>
      <c r="AE66" s="117"/>
      <c r="AF66" s="152"/>
      <c r="AG66" s="152"/>
      <c r="AH66" s="152"/>
      <c r="AI66" s="117">
        <v>20204.080000000002</v>
      </c>
      <c r="AJ66" s="118">
        <v>672.84</v>
      </c>
      <c r="AK66" s="153">
        <f t="shared" si="27"/>
        <v>19531.240000000002</v>
      </c>
      <c r="AL66" s="151">
        <f t="shared" si="28"/>
        <v>20204.080000000002</v>
      </c>
      <c r="AM66" s="151">
        <v>0</v>
      </c>
      <c r="AN66" s="117"/>
      <c r="AO66" s="117"/>
      <c r="AP66" s="117">
        <v>20204.080000000002</v>
      </c>
      <c r="AQ66" s="117"/>
      <c r="AR66" s="152"/>
      <c r="AS66" s="117">
        <v>20204.080000000002</v>
      </c>
      <c r="AT66" s="118">
        <f t="shared" si="29"/>
        <v>5290.71</v>
      </c>
      <c r="AU66" s="153">
        <f t="shared" si="30"/>
        <v>14913.370000000003</v>
      </c>
      <c r="AV66" s="450"/>
      <c r="AW66" s="153">
        <f t="shared" si="31"/>
        <v>14913.370000000003</v>
      </c>
      <c r="AX66" s="425"/>
      <c r="AY66" s="425"/>
      <c r="AZ66" s="425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7"/>
      <c r="BL66" s="427"/>
      <c r="BM66" s="426"/>
      <c r="BN66" s="426"/>
      <c r="BO66" s="426"/>
      <c r="BP66" s="426"/>
      <c r="BQ66" s="426"/>
      <c r="BR66" s="426"/>
      <c r="BS66" s="428"/>
      <c r="BT66" s="424"/>
      <c r="BU66" s="425"/>
      <c r="BV66" s="425"/>
      <c r="BW66" s="425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7"/>
      <c r="CI66" s="427"/>
      <c r="CJ66" s="426"/>
      <c r="CK66" s="428"/>
    </row>
    <row r="67" spans="2:89" s="56" customFormat="1" ht="13.8" outlineLevel="1" x14ac:dyDescent="0.3">
      <c r="B67" s="65"/>
      <c r="C67" s="305" t="s">
        <v>123</v>
      </c>
      <c r="D67" s="306"/>
      <c r="E67" s="306"/>
      <c r="F67" s="306"/>
      <c r="G67" s="307"/>
      <c r="H67" s="66"/>
      <c r="I67" s="66"/>
      <c r="J67" s="66"/>
      <c r="K67" s="66"/>
      <c r="L67" s="66"/>
      <c r="M67" s="245"/>
      <c r="N67" s="245"/>
      <c r="O67" s="245"/>
      <c r="P67" s="67"/>
      <c r="Q67" s="68"/>
      <c r="R67" s="68"/>
      <c r="S67" s="68"/>
      <c r="T67" s="68"/>
      <c r="U67" s="68"/>
      <c r="V67" s="69"/>
      <c r="W67" s="68"/>
      <c r="X67" s="70"/>
      <c r="Y67" s="71"/>
      <c r="Z67" s="67"/>
      <c r="AA67" s="68"/>
      <c r="AB67" s="68"/>
      <c r="AC67" s="68"/>
      <c r="AD67" s="68"/>
      <c r="AE67" s="68"/>
      <c r="AF67" s="69"/>
      <c r="AG67" s="69"/>
      <c r="AH67" s="69"/>
      <c r="AI67" s="68"/>
      <c r="AJ67" s="70"/>
      <c r="AK67" s="71"/>
      <c r="AL67" s="67"/>
      <c r="AM67" s="68"/>
      <c r="AN67" s="68"/>
      <c r="AO67" s="68"/>
      <c r="AP67" s="68"/>
      <c r="AQ67" s="68"/>
      <c r="AR67" s="69"/>
      <c r="AS67" s="68"/>
      <c r="AT67" s="70"/>
      <c r="AU67" s="71"/>
      <c r="AV67" s="64"/>
      <c r="AW67" s="424"/>
      <c r="AX67" s="425"/>
      <c r="AY67" s="425"/>
      <c r="AZ67" s="425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7"/>
      <c r="BL67" s="427"/>
      <c r="BM67" s="426"/>
      <c r="BN67" s="426"/>
      <c r="BO67" s="426"/>
      <c r="BP67" s="426"/>
      <c r="BQ67" s="426"/>
      <c r="BR67" s="426"/>
      <c r="BS67" s="428"/>
      <c r="BT67" s="424"/>
      <c r="BU67" s="425"/>
      <c r="BV67" s="425"/>
      <c r="BW67" s="425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7"/>
      <c r="CI67" s="427"/>
      <c r="CJ67" s="426"/>
      <c r="CK67" s="428"/>
    </row>
    <row r="68" spans="2:89" s="56" customFormat="1" ht="24.75" customHeight="1" outlineLevel="1" x14ac:dyDescent="0.3">
      <c r="B68" s="65"/>
      <c r="C68" s="308" t="s">
        <v>124</v>
      </c>
      <c r="D68" s="309"/>
      <c r="E68" s="309"/>
      <c r="F68" s="309"/>
      <c r="G68" s="310"/>
      <c r="H68" s="66"/>
      <c r="I68" s="66"/>
      <c r="J68" s="66"/>
      <c r="K68" s="66"/>
      <c r="L68" s="66"/>
      <c r="M68" s="245"/>
      <c r="N68" s="245"/>
      <c r="O68" s="245"/>
      <c r="P68" s="67"/>
      <c r="Q68" s="68"/>
      <c r="R68" s="68"/>
      <c r="S68" s="68"/>
      <c r="T68" s="68"/>
      <c r="U68" s="68"/>
      <c r="V68" s="69"/>
      <c r="W68" s="68"/>
      <c r="X68" s="70"/>
      <c r="Y68" s="71"/>
      <c r="Z68" s="67"/>
      <c r="AA68" s="68"/>
      <c r="AB68" s="68"/>
      <c r="AC68" s="68"/>
      <c r="AD68" s="68"/>
      <c r="AE68" s="68"/>
      <c r="AF68" s="69"/>
      <c r="AG68" s="69"/>
      <c r="AH68" s="69"/>
      <c r="AI68" s="68"/>
      <c r="AJ68" s="70"/>
      <c r="AK68" s="71"/>
      <c r="AL68" s="67"/>
      <c r="AM68" s="68"/>
      <c r="AN68" s="68"/>
      <c r="AO68" s="68"/>
      <c r="AP68" s="68"/>
      <c r="AQ68" s="68"/>
      <c r="AR68" s="69"/>
      <c r="AS68" s="68"/>
      <c r="AT68" s="70"/>
      <c r="AU68" s="71"/>
      <c r="AV68" s="64"/>
      <c r="AW68" s="424"/>
      <c r="AX68" s="425"/>
      <c r="AY68" s="425"/>
      <c r="AZ68" s="425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7"/>
      <c r="BL68" s="427"/>
      <c r="BM68" s="426"/>
      <c r="BN68" s="426"/>
      <c r="BO68" s="426"/>
      <c r="BP68" s="426"/>
      <c r="BQ68" s="426"/>
      <c r="BR68" s="426"/>
      <c r="BS68" s="428"/>
      <c r="BT68" s="424"/>
      <c r="BU68" s="425"/>
      <c r="BV68" s="425"/>
      <c r="BW68" s="425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7"/>
      <c r="CI68" s="427"/>
      <c r="CJ68" s="426"/>
      <c r="CK68" s="428"/>
    </row>
    <row r="69" spans="2:89" s="56" customFormat="1" ht="24.75" customHeight="1" outlineLevel="1" x14ac:dyDescent="0.3">
      <c r="B69" s="140"/>
      <c r="C69" s="311" t="s">
        <v>125</v>
      </c>
      <c r="D69" s="312"/>
      <c r="E69" s="312"/>
      <c r="F69" s="312"/>
      <c r="G69" s="313"/>
      <c r="H69" s="73"/>
      <c r="I69" s="73"/>
      <c r="J69" s="73"/>
      <c r="K69" s="73"/>
      <c r="L69" s="73"/>
      <c r="M69" s="246"/>
      <c r="N69" s="246"/>
      <c r="O69" s="246"/>
      <c r="P69" s="74">
        <f>P70+P71</f>
        <v>119812.58000000002</v>
      </c>
      <c r="Q69" s="74">
        <f t="shared" ref="Q69:AT69" si="32">Q70+Q71</f>
        <v>0</v>
      </c>
      <c r="R69" s="74">
        <f t="shared" si="32"/>
        <v>0</v>
      </c>
      <c r="S69" s="74">
        <f t="shared" si="32"/>
        <v>0</v>
      </c>
      <c r="T69" s="74">
        <f t="shared" si="32"/>
        <v>119812.58000000002</v>
      </c>
      <c r="U69" s="74">
        <f t="shared" si="32"/>
        <v>0</v>
      </c>
      <c r="V69" s="74">
        <f t="shared" si="32"/>
        <v>0</v>
      </c>
      <c r="W69" s="74">
        <f t="shared" si="32"/>
        <v>119812.58000000002</v>
      </c>
      <c r="X69" s="74">
        <f t="shared" si="32"/>
        <v>39305.490000000005</v>
      </c>
      <c r="Y69" s="74">
        <f t="shared" si="32"/>
        <v>80507.090000000011</v>
      </c>
      <c r="Z69" s="74">
        <f t="shared" si="32"/>
        <v>119812.58000000002</v>
      </c>
      <c r="AA69" s="74">
        <f t="shared" si="32"/>
        <v>0</v>
      </c>
      <c r="AB69" s="74">
        <f t="shared" si="32"/>
        <v>0</v>
      </c>
      <c r="AC69" s="74">
        <f t="shared" si="32"/>
        <v>0</v>
      </c>
      <c r="AD69" s="74">
        <f t="shared" si="32"/>
        <v>119812.58000000002</v>
      </c>
      <c r="AE69" s="74">
        <f t="shared" si="32"/>
        <v>0</v>
      </c>
      <c r="AF69" s="74"/>
      <c r="AG69" s="74"/>
      <c r="AH69" s="74">
        <f t="shared" si="32"/>
        <v>0</v>
      </c>
      <c r="AI69" s="74">
        <f t="shared" si="32"/>
        <v>119812.58000000002</v>
      </c>
      <c r="AJ69" s="74">
        <f t="shared" si="32"/>
        <v>5699.64</v>
      </c>
      <c r="AK69" s="74">
        <f t="shared" si="32"/>
        <v>114112.94</v>
      </c>
      <c r="AL69" s="74">
        <f t="shared" si="32"/>
        <v>119812.58000000002</v>
      </c>
      <c r="AM69" s="74">
        <f t="shared" si="32"/>
        <v>0</v>
      </c>
      <c r="AN69" s="74">
        <f t="shared" si="32"/>
        <v>0</v>
      </c>
      <c r="AO69" s="74">
        <f t="shared" si="32"/>
        <v>0</v>
      </c>
      <c r="AP69" s="74">
        <f>AP70+AP71</f>
        <v>119812.58000000002</v>
      </c>
      <c r="AQ69" s="74">
        <f t="shared" si="32"/>
        <v>0</v>
      </c>
      <c r="AR69" s="74"/>
      <c r="AS69" s="74">
        <f t="shared" si="32"/>
        <v>119812.58000000002</v>
      </c>
      <c r="AT69" s="74">
        <f t="shared" si="32"/>
        <v>45005.130000000005</v>
      </c>
      <c r="AU69" s="74">
        <f>AU70+AU71</f>
        <v>74807.450000000012</v>
      </c>
      <c r="AV69" s="75"/>
      <c r="AW69" s="74">
        <f t="shared" ref="AW69" si="33">AW70+AW71</f>
        <v>74807.450000000012</v>
      </c>
      <c r="AX69" s="425"/>
      <c r="AY69" s="425"/>
      <c r="AZ69" s="425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7"/>
      <c r="BL69" s="427"/>
      <c r="BM69" s="426"/>
      <c r="BN69" s="426"/>
      <c r="BO69" s="426"/>
      <c r="BP69" s="426"/>
      <c r="BQ69" s="426"/>
      <c r="BR69" s="426"/>
      <c r="BS69" s="428"/>
      <c r="BT69" s="424"/>
      <c r="BU69" s="425"/>
      <c r="BV69" s="425"/>
      <c r="BW69" s="425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7"/>
      <c r="CI69" s="427"/>
      <c r="CJ69" s="426"/>
      <c r="CK69" s="428"/>
    </row>
    <row r="70" spans="2:89" s="56" customFormat="1" ht="12.75" customHeight="1" outlineLevel="1" x14ac:dyDescent="0.3">
      <c r="B70" s="65"/>
      <c r="C70" s="281" t="s">
        <v>126</v>
      </c>
      <c r="D70" s="282"/>
      <c r="E70" s="282"/>
      <c r="F70" s="282"/>
      <c r="G70" s="283"/>
      <c r="H70" s="149">
        <v>101</v>
      </c>
      <c r="I70" s="150">
        <v>41183</v>
      </c>
      <c r="J70" s="150"/>
      <c r="K70" s="150"/>
      <c r="L70" s="115">
        <v>27</v>
      </c>
      <c r="M70" s="252"/>
      <c r="N70" s="252"/>
      <c r="O70" s="252" t="s">
        <v>287</v>
      </c>
      <c r="P70" s="151">
        <f>Q70+T70</f>
        <v>77168.570000000007</v>
      </c>
      <c r="Q70" s="117"/>
      <c r="R70" s="117"/>
      <c r="S70" s="117"/>
      <c r="T70" s="117">
        <v>77168.570000000007</v>
      </c>
      <c r="U70" s="117"/>
      <c r="V70" s="152"/>
      <c r="W70" s="117">
        <v>77168.570000000007</v>
      </c>
      <c r="X70" s="118">
        <v>20462.7</v>
      </c>
      <c r="Y70" s="153">
        <f>W70-X70</f>
        <v>56705.87000000001</v>
      </c>
      <c r="Z70" s="151">
        <f>AA70+AD70</f>
        <v>77168.570000000007</v>
      </c>
      <c r="AA70" s="117"/>
      <c r="AB70" s="117"/>
      <c r="AC70" s="117"/>
      <c r="AD70" s="117">
        <v>77168.570000000007</v>
      </c>
      <c r="AE70" s="117"/>
      <c r="AF70" s="152"/>
      <c r="AG70" s="152"/>
      <c r="AH70" s="152"/>
      <c r="AI70" s="117">
        <v>77168.570000000007</v>
      </c>
      <c r="AJ70" s="118">
        <v>2855.28</v>
      </c>
      <c r="AK70" s="153">
        <f>AI70-AJ70</f>
        <v>74313.290000000008</v>
      </c>
      <c r="AL70" s="151">
        <f>AM70+AP70</f>
        <v>77168.570000000007</v>
      </c>
      <c r="AM70" s="151">
        <v>0</v>
      </c>
      <c r="AN70" s="117"/>
      <c r="AO70" s="117"/>
      <c r="AP70" s="117">
        <v>77168.570000000007</v>
      </c>
      <c r="AQ70" s="117"/>
      <c r="AR70" s="152"/>
      <c r="AS70" s="117">
        <v>77168.570000000007</v>
      </c>
      <c r="AT70" s="118">
        <f>X70+AJ70</f>
        <v>23317.98</v>
      </c>
      <c r="AU70" s="153">
        <f>AS70-AT70</f>
        <v>53850.590000000011</v>
      </c>
      <c r="AV70" s="450"/>
      <c r="AW70" s="153">
        <f t="shared" ref="AW70" si="34">AU70-AV70</f>
        <v>53850.590000000011</v>
      </c>
      <c r="AX70" s="425"/>
      <c r="AY70" s="425"/>
      <c r="AZ70" s="425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7"/>
      <c r="BL70" s="427"/>
      <c r="BM70" s="426"/>
      <c r="BN70" s="426"/>
      <c r="BO70" s="426"/>
      <c r="BP70" s="426"/>
      <c r="BQ70" s="426"/>
      <c r="BR70" s="426"/>
      <c r="BS70" s="428"/>
      <c r="BT70" s="424"/>
      <c r="BU70" s="425"/>
      <c r="BV70" s="425"/>
      <c r="BW70" s="425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7"/>
      <c r="CI70" s="427"/>
      <c r="CJ70" s="426"/>
      <c r="CK70" s="428"/>
    </row>
    <row r="71" spans="2:89" s="56" customFormat="1" ht="12.75" customHeight="1" outlineLevel="1" x14ac:dyDescent="0.3">
      <c r="B71" s="65"/>
      <c r="C71" s="281" t="s">
        <v>127</v>
      </c>
      <c r="D71" s="282"/>
      <c r="E71" s="282"/>
      <c r="F71" s="282"/>
      <c r="G71" s="283"/>
      <c r="H71" s="149">
        <v>98</v>
      </c>
      <c r="I71" s="164">
        <v>41183</v>
      </c>
      <c r="J71" s="164"/>
      <c r="K71" s="164" t="s">
        <v>291</v>
      </c>
      <c r="L71" s="115">
        <v>15</v>
      </c>
      <c r="M71" s="252"/>
      <c r="N71" s="252"/>
      <c r="O71" s="252" t="s">
        <v>287</v>
      </c>
      <c r="P71" s="151">
        <f>Q71+T71</f>
        <v>42644.01</v>
      </c>
      <c r="Q71" s="117"/>
      <c r="R71" s="117"/>
      <c r="S71" s="117"/>
      <c r="T71" s="117">
        <v>42644.01</v>
      </c>
      <c r="U71" s="117"/>
      <c r="V71" s="152"/>
      <c r="W71" s="117">
        <v>42644.01</v>
      </c>
      <c r="X71" s="118">
        <v>18842.79</v>
      </c>
      <c r="Y71" s="153">
        <f>W71-X71</f>
        <v>23801.22</v>
      </c>
      <c r="Z71" s="151">
        <f>AA71+AD71</f>
        <v>42644.01</v>
      </c>
      <c r="AA71" s="117"/>
      <c r="AB71" s="117"/>
      <c r="AC71" s="117"/>
      <c r="AD71" s="117">
        <v>42644.01</v>
      </c>
      <c r="AE71" s="117"/>
      <c r="AF71" s="152"/>
      <c r="AG71" s="152"/>
      <c r="AH71" s="152"/>
      <c r="AI71" s="117">
        <v>42644.01</v>
      </c>
      <c r="AJ71" s="118">
        <v>2844.36</v>
      </c>
      <c r="AK71" s="153">
        <f>AI71-AJ71</f>
        <v>39799.65</v>
      </c>
      <c r="AL71" s="151">
        <f>AM71+AP71</f>
        <v>42644.01</v>
      </c>
      <c r="AM71" s="151">
        <v>0</v>
      </c>
      <c r="AN71" s="117"/>
      <c r="AO71" s="117"/>
      <c r="AP71" s="117">
        <v>42644.01</v>
      </c>
      <c r="AQ71" s="117"/>
      <c r="AR71" s="152"/>
      <c r="AS71" s="117">
        <v>42644.01</v>
      </c>
      <c r="AT71" s="118">
        <f>X71+AJ71</f>
        <v>21687.15</v>
      </c>
      <c r="AU71" s="153">
        <f>AS71-AT71</f>
        <v>20956.86</v>
      </c>
      <c r="AV71" s="450"/>
      <c r="AW71" s="153">
        <f t="shared" ref="AW71" si="35">AU71-AV71</f>
        <v>20956.86</v>
      </c>
      <c r="AX71" s="425"/>
      <c r="AY71" s="425"/>
      <c r="AZ71" s="425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7"/>
      <c r="BL71" s="427"/>
      <c r="BM71" s="426"/>
      <c r="BN71" s="426"/>
      <c r="BO71" s="426"/>
      <c r="BP71" s="426"/>
      <c r="BQ71" s="426"/>
      <c r="BR71" s="426"/>
      <c r="BS71" s="428"/>
      <c r="BT71" s="424"/>
      <c r="BU71" s="425"/>
      <c r="BV71" s="425"/>
      <c r="BW71" s="425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7"/>
      <c r="CI71" s="427"/>
      <c r="CJ71" s="426"/>
      <c r="CK71" s="428"/>
    </row>
    <row r="72" spans="2:89" s="56" customFormat="1" ht="12.75" customHeight="1" outlineLevel="1" x14ac:dyDescent="0.3">
      <c r="B72" s="140"/>
      <c r="C72" s="311" t="s">
        <v>128</v>
      </c>
      <c r="D72" s="312"/>
      <c r="E72" s="312"/>
      <c r="F72" s="312"/>
      <c r="G72" s="313"/>
      <c r="H72" s="73"/>
      <c r="I72" s="73"/>
      <c r="J72" s="73"/>
      <c r="K72" s="73"/>
      <c r="L72" s="73"/>
      <c r="M72" s="246"/>
      <c r="N72" s="246"/>
      <c r="O72" s="246"/>
      <c r="P72" s="74">
        <f>P73</f>
        <v>109843.27</v>
      </c>
      <c r="Q72" s="74">
        <f>Q73</f>
        <v>0</v>
      </c>
      <c r="R72" s="74">
        <f t="shared" ref="R72:AT72" si="36">R73</f>
        <v>0</v>
      </c>
      <c r="S72" s="74">
        <f t="shared" si="36"/>
        <v>0</v>
      </c>
      <c r="T72" s="74">
        <f t="shared" si="36"/>
        <v>109843.27</v>
      </c>
      <c r="U72" s="74">
        <f t="shared" si="36"/>
        <v>0</v>
      </c>
      <c r="V72" s="74">
        <f t="shared" si="36"/>
        <v>0</v>
      </c>
      <c r="W72" s="74">
        <f t="shared" si="36"/>
        <v>109843.27</v>
      </c>
      <c r="X72" s="74">
        <f t="shared" si="36"/>
        <v>29126.52</v>
      </c>
      <c r="Y72" s="74">
        <f t="shared" si="36"/>
        <v>80716.75</v>
      </c>
      <c r="Z72" s="74">
        <f t="shared" si="36"/>
        <v>109843.27</v>
      </c>
      <c r="AA72" s="74">
        <f t="shared" si="36"/>
        <v>0</v>
      </c>
      <c r="AB72" s="74">
        <f t="shared" si="36"/>
        <v>0</v>
      </c>
      <c r="AC72" s="74">
        <f t="shared" si="36"/>
        <v>0</v>
      </c>
      <c r="AD72" s="74">
        <f t="shared" si="36"/>
        <v>109843.27</v>
      </c>
      <c r="AE72" s="74">
        <f t="shared" si="36"/>
        <v>0</v>
      </c>
      <c r="AF72" s="74"/>
      <c r="AG72" s="74"/>
      <c r="AH72" s="74">
        <f t="shared" si="36"/>
        <v>0</v>
      </c>
      <c r="AI72" s="74">
        <f t="shared" si="36"/>
        <v>109843.27</v>
      </c>
      <c r="AJ72" s="74">
        <f t="shared" si="36"/>
        <v>4064.16</v>
      </c>
      <c r="AK72" s="74">
        <f t="shared" si="36"/>
        <v>105779.11</v>
      </c>
      <c r="AL72" s="74">
        <f t="shared" si="36"/>
        <v>109843.27</v>
      </c>
      <c r="AM72" s="74">
        <f t="shared" si="36"/>
        <v>0</v>
      </c>
      <c r="AN72" s="74">
        <f t="shared" si="36"/>
        <v>0</v>
      </c>
      <c r="AO72" s="74">
        <f t="shared" si="36"/>
        <v>0</v>
      </c>
      <c r="AP72" s="74">
        <f t="shared" si="36"/>
        <v>109843.27</v>
      </c>
      <c r="AQ72" s="74">
        <f t="shared" si="36"/>
        <v>0</v>
      </c>
      <c r="AR72" s="74"/>
      <c r="AS72" s="74">
        <f t="shared" si="36"/>
        <v>109843.27</v>
      </c>
      <c r="AT72" s="74">
        <f t="shared" si="36"/>
        <v>33190.68</v>
      </c>
      <c r="AU72" s="74">
        <f>AU73</f>
        <v>76652.59</v>
      </c>
      <c r="AV72" s="75"/>
      <c r="AW72" s="74">
        <f t="shared" ref="AW72" si="37">AW73</f>
        <v>76652.59</v>
      </c>
      <c r="AX72" s="425"/>
      <c r="AY72" s="425"/>
      <c r="AZ72" s="425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7"/>
      <c r="BL72" s="427"/>
      <c r="BM72" s="426"/>
      <c r="BN72" s="426"/>
      <c r="BO72" s="426"/>
      <c r="BP72" s="426"/>
      <c r="BQ72" s="426"/>
      <c r="BR72" s="426"/>
      <c r="BS72" s="428"/>
      <c r="BT72" s="424"/>
      <c r="BU72" s="425"/>
      <c r="BV72" s="425"/>
      <c r="BW72" s="425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7"/>
      <c r="CI72" s="427"/>
      <c r="CJ72" s="426"/>
      <c r="CK72" s="428"/>
    </row>
    <row r="73" spans="2:89" s="56" customFormat="1" ht="12.75" customHeight="1" outlineLevel="1" x14ac:dyDescent="0.3">
      <c r="B73" s="65"/>
      <c r="C73" s="281" t="s">
        <v>129</v>
      </c>
      <c r="D73" s="282"/>
      <c r="E73" s="282"/>
      <c r="F73" s="282"/>
      <c r="G73" s="283"/>
      <c r="H73" s="149">
        <v>103</v>
      </c>
      <c r="I73" s="150">
        <v>41183</v>
      </c>
      <c r="J73" s="150"/>
      <c r="K73" s="150"/>
      <c r="L73" s="115">
        <v>27</v>
      </c>
      <c r="M73" s="252"/>
      <c r="N73" s="252"/>
      <c r="O73" s="252" t="s">
        <v>287</v>
      </c>
      <c r="P73" s="165">
        <f>Q73+T73</f>
        <v>109843.27</v>
      </c>
      <c r="Q73" s="166"/>
      <c r="R73" s="166"/>
      <c r="S73" s="166"/>
      <c r="T73" s="166">
        <v>109843.27</v>
      </c>
      <c r="U73" s="166"/>
      <c r="V73" s="167"/>
      <c r="W73" s="166">
        <v>109843.27</v>
      </c>
      <c r="X73" s="168">
        <v>29126.52</v>
      </c>
      <c r="Y73" s="169">
        <f>W73-X73</f>
        <v>80716.75</v>
      </c>
      <c r="Z73" s="151">
        <f>AA73+AD73</f>
        <v>109843.27</v>
      </c>
      <c r="AA73" s="117"/>
      <c r="AB73" s="117"/>
      <c r="AC73" s="117"/>
      <c r="AD73" s="117">
        <v>109843.27</v>
      </c>
      <c r="AE73" s="117"/>
      <c r="AF73" s="152"/>
      <c r="AG73" s="152"/>
      <c r="AH73" s="152"/>
      <c r="AI73" s="117">
        <v>109843.27</v>
      </c>
      <c r="AJ73" s="118">
        <v>4064.16</v>
      </c>
      <c r="AK73" s="153">
        <f>AI73-AJ73</f>
        <v>105779.11</v>
      </c>
      <c r="AL73" s="151">
        <f>AM73+AP73</f>
        <v>109843.27</v>
      </c>
      <c r="AM73" s="151">
        <v>0</v>
      </c>
      <c r="AN73" s="117"/>
      <c r="AO73" s="117"/>
      <c r="AP73" s="117">
        <v>109843.27</v>
      </c>
      <c r="AQ73" s="117"/>
      <c r="AR73" s="152"/>
      <c r="AS73" s="117">
        <v>109843.27</v>
      </c>
      <c r="AT73" s="118">
        <f>X73+AJ73</f>
        <v>33190.68</v>
      </c>
      <c r="AU73" s="153">
        <f>AS73-AT73</f>
        <v>76652.59</v>
      </c>
      <c r="AV73" s="450"/>
      <c r="AW73" s="153">
        <f t="shared" ref="AW73" si="38">AU73-AV73</f>
        <v>76652.59</v>
      </c>
      <c r="AX73" s="425"/>
      <c r="AY73" s="425"/>
      <c r="AZ73" s="425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7"/>
      <c r="BL73" s="427"/>
      <c r="BM73" s="426"/>
      <c r="BN73" s="426"/>
      <c r="BO73" s="426"/>
      <c r="BP73" s="426"/>
      <c r="BQ73" s="426"/>
      <c r="BR73" s="426"/>
      <c r="BS73" s="428"/>
      <c r="BT73" s="424"/>
      <c r="BU73" s="425"/>
      <c r="BV73" s="425"/>
      <c r="BW73" s="425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7"/>
      <c r="CI73" s="427"/>
      <c r="CJ73" s="426"/>
      <c r="CK73" s="428"/>
    </row>
    <row r="74" spans="2:89" s="56" customFormat="1" ht="12.75" customHeight="1" x14ac:dyDescent="0.3">
      <c r="B74" s="170" t="s">
        <v>130</v>
      </c>
      <c r="C74" s="287" t="s">
        <v>131</v>
      </c>
      <c r="D74" s="288"/>
      <c r="E74" s="288"/>
      <c r="F74" s="288"/>
      <c r="G74" s="289"/>
      <c r="H74" s="171"/>
      <c r="I74" s="171"/>
      <c r="J74" s="171"/>
      <c r="K74" s="171"/>
      <c r="L74" s="171"/>
      <c r="M74" s="253"/>
      <c r="N74" s="253"/>
      <c r="O74" s="253"/>
      <c r="P74" s="172">
        <f>P78+P80+P84+P86</f>
        <v>1476774.6800000002</v>
      </c>
      <c r="Q74" s="172">
        <f t="shared" ref="Q74:AT74" si="39">Q78+Q80+Q84+Q86</f>
        <v>0</v>
      </c>
      <c r="R74" s="172">
        <f t="shared" si="39"/>
        <v>0</v>
      </c>
      <c r="S74" s="172">
        <f t="shared" si="39"/>
        <v>0</v>
      </c>
      <c r="T74" s="172">
        <f t="shared" si="39"/>
        <v>1476774.6800000002</v>
      </c>
      <c r="U74" s="172">
        <f t="shared" si="39"/>
        <v>0</v>
      </c>
      <c r="V74" s="172">
        <f t="shared" si="39"/>
        <v>0</v>
      </c>
      <c r="W74" s="172">
        <f t="shared" si="39"/>
        <v>1476774.6800000002</v>
      </c>
      <c r="X74" s="172">
        <f t="shared" si="39"/>
        <v>654174.81000000017</v>
      </c>
      <c r="Y74" s="172">
        <f t="shared" si="39"/>
        <v>822599.87000000011</v>
      </c>
      <c r="Z74" s="172">
        <f t="shared" si="39"/>
        <v>1476774.6800000002</v>
      </c>
      <c r="AA74" s="172">
        <f t="shared" si="39"/>
        <v>0</v>
      </c>
      <c r="AB74" s="172">
        <f t="shared" si="39"/>
        <v>0</v>
      </c>
      <c r="AC74" s="172">
        <f t="shared" si="39"/>
        <v>0</v>
      </c>
      <c r="AD74" s="172">
        <f t="shared" si="39"/>
        <v>1476774.6800000002</v>
      </c>
      <c r="AE74" s="172">
        <f t="shared" si="39"/>
        <v>0</v>
      </c>
      <c r="AF74" s="172"/>
      <c r="AG74" s="172"/>
      <c r="AH74" s="172">
        <f t="shared" si="39"/>
        <v>0</v>
      </c>
      <c r="AI74" s="172">
        <f t="shared" si="39"/>
        <v>1476774.6800000002</v>
      </c>
      <c r="AJ74" s="172">
        <f t="shared" si="39"/>
        <v>91769.88</v>
      </c>
      <c r="AK74" s="172">
        <f t="shared" si="39"/>
        <v>1385004.8</v>
      </c>
      <c r="AL74" s="172">
        <f t="shared" si="39"/>
        <v>1184208.78</v>
      </c>
      <c r="AM74" s="172">
        <f t="shared" si="39"/>
        <v>0</v>
      </c>
      <c r="AN74" s="172">
        <f t="shared" si="39"/>
        <v>0</v>
      </c>
      <c r="AO74" s="172">
        <f t="shared" si="39"/>
        <v>0</v>
      </c>
      <c r="AP74" s="172">
        <f t="shared" si="39"/>
        <v>1184208.78</v>
      </c>
      <c r="AQ74" s="172">
        <f t="shared" si="39"/>
        <v>0</v>
      </c>
      <c r="AR74" s="172"/>
      <c r="AS74" s="172">
        <f t="shared" si="39"/>
        <v>1184208.78</v>
      </c>
      <c r="AT74" s="172">
        <f t="shared" si="39"/>
        <v>592025.15</v>
      </c>
      <c r="AU74" s="172">
        <f>AU78+AU80+AU84+AU86</f>
        <v>592183.62999999989</v>
      </c>
      <c r="AV74" s="75"/>
      <c r="AW74" s="172">
        <f t="shared" ref="AW74" si="40">AW78+AW80+AW84+AW86</f>
        <v>592183.33999999985</v>
      </c>
      <c r="AX74" s="425"/>
      <c r="AY74" s="425"/>
      <c r="AZ74" s="425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7"/>
      <c r="BL74" s="427"/>
      <c r="BM74" s="426"/>
      <c r="BN74" s="426"/>
      <c r="BO74" s="426"/>
      <c r="BP74" s="426"/>
      <c r="BQ74" s="426"/>
      <c r="BR74" s="426"/>
      <c r="BS74" s="428"/>
      <c r="BT74" s="424"/>
      <c r="BU74" s="425"/>
      <c r="BV74" s="425"/>
      <c r="BW74" s="425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7"/>
      <c r="CI74" s="427"/>
      <c r="CJ74" s="426"/>
      <c r="CK74" s="428"/>
    </row>
    <row r="75" spans="2:89" s="56" customFormat="1" ht="26.25" customHeight="1" outlineLevel="1" x14ac:dyDescent="0.3">
      <c r="B75" s="65"/>
      <c r="C75" s="284" t="s">
        <v>132</v>
      </c>
      <c r="D75" s="285"/>
      <c r="E75" s="285"/>
      <c r="F75" s="285"/>
      <c r="G75" s="286"/>
      <c r="H75" s="66"/>
      <c r="I75" s="66"/>
      <c r="J75" s="66"/>
      <c r="K75" s="66"/>
      <c r="L75" s="66"/>
      <c r="M75" s="245"/>
      <c r="N75" s="245"/>
      <c r="O75" s="245"/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/>
      <c r="AG75" s="75"/>
      <c r="AH75" s="75">
        <v>0</v>
      </c>
      <c r="AI75" s="75">
        <v>0</v>
      </c>
      <c r="AJ75" s="75">
        <v>0</v>
      </c>
      <c r="AK75" s="75">
        <v>0</v>
      </c>
      <c r="AL75" s="75"/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5"/>
      <c r="AS75" s="75">
        <v>0</v>
      </c>
      <c r="AT75" s="75">
        <v>0</v>
      </c>
      <c r="AU75" s="75">
        <v>0</v>
      </c>
      <c r="AV75" s="173"/>
      <c r="AW75" s="424"/>
      <c r="AX75" s="425"/>
      <c r="AY75" s="425"/>
      <c r="AZ75" s="425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7"/>
      <c r="BL75" s="427"/>
      <c r="BM75" s="426"/>
      <c r="BN75" s="426"/>
      <c r="BO75" s="426"/>
      <c r="BP75" s="426"/>
      <c r="BQ75" s="426"/>
      <c r="BR75" s="426"/>
      <c r="BS75" s="428"/>
      <c r="BT75" s="424"/>
      <c r="BU75" s="425"/>
      <c r="BV75" s="425"/>
      <c r="BW75" s="425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7"/>
      <c r="CI75" s="427"/>
      <c r="CJ75" s="426"/>
      <c r="CK75" s="428"/>
    </row>
    <row r="76" spans="2:89" s="56" customFormat="1" ht="12.75" customHeight="1" outlineLevel="1" x14ac:dyDescent="0.3">
      <c r="B76" s="174"/>
      <c r="C76" s="299"/>
      <c r="D76" s="300"/>
      <c r="E76" s="300"/>
      <c r="F76" s="300"/>
      <c r="G76" s="301"/>
      <c r="H76" s="175"/>
      <c r="I76" s="176"/>
      <c r="J76" s="176"/>
      <c r="K76" s="176"/>
      <c r="L76" s="143"/>
      <c r="M76" s="251"/>
      <c r="N76" s="251"/>
      <c r="O76" s="251"/>
      <c r="P76" s="177">
        <v>0</v>
      </c>
      <c r="Q76" s="68">
        <v>0</v>
      </c>
      <c r="R76" s="68"/>
      <c r="S76" s="68"/>
      <c r="T76" s="68">
        <v>0</v>
      </c>
      <c r="U76" s="68"/>
      <c r="V76" s="69"/>
      <c r="W76" s="68">
        <v>0</v>
      </c>
      <c r="X76" s="70">
        <v>0</v>
      </c>
      <c r="Y76" s="71">
        <v>0</v>
      </c>
      <c r="Z76" s="178">
        <v>0</v>
      </c>
      <c r="AA76" s="68"/>
      <c r="AB76" s="68"/>
      <c r="AC76" s="68"/>
      <c r="AD76" s="68">
        <v>0</v>
      </c>
      <c r="AE76" s="68"/>
      <c r="AF76" s="69"/>
      <c r="AG76" s="69"/>
      <c r="AH76" s="69"/>
      <c r="AI76" s="68">
        <v>0</v>
      </c>
      <c r="AJ76" s="70">
        <v>0</v>
      </c>
      <c r="AK76" s="71">
        <v>0</v>
      </c>
      <c r="AL76" s="67"/>
      <c r="AM76" s="67"/>
      <c r="AN76" s="68"/>
      <c r="AO76" s="68"/>
      <c r="AP76" s="68"/>
      <c r="AQ76" s="68"/>
      <c r="AR76" s="69"/>
      <c r="AS76" s="68"/>
      <c r="AT76" s="70">
        <v>0</v>
      </c>
      <c r="AU76" s="71">
        <v>0</v>
      </c>
      <c r="AV76" s="64"/>
      <c r="AW76" s="424"/>
      <c r="AX76" s="425"/>
      <c r="AY76" s="425"/>
      <c r="AZ76" s="425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7"/>
      <c r="BL76" s="427"/>
      <c r="BM76" s="426"/>
      <c r="BN76" s="426"/>
      <c r="BO76" s="426"/>
      <c r="BP76" s="426"/>
      <c r="BQ76" s="426"/>
      <c r="BR76" s="426"/>
      <c r="BS76" s="428"/>
      <c r="BT76" s="424"/>
      <c r="BU76" s="425"/>
      <c r="BV76" s="425"/>
      <c r="BW76" s="425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7"/>
      <c r="CI76" s="427"/>
      <c r="CJ76" s="426"/>
      <c r="CK76" s="428"/>
    </row>
    <row r="77" spans="2:89" s="181" customFormat="1" ht="12.75" customHeight="1" outlineLevel="1" x14ac:dyDescent="0.3">
      <c r="B77" s="179"/>
      <c r="C77" s="302"/>
      <c r="D77" s="303"/>
      <c r="E77" s="303"/>
      <c r="F77" s="303"/>
      <c r="G77" s="304"/>
      <c r="H77" s="180"/>
      <c r="I77" s="180"/>
      <c r="J77" s="180"/>
      <c r="K77" s="180"/>
      <c r="L77" s="180"/>
      <c r="M77" s="254"/>
      <c r="N77" s="254"/>
      <c r="O77" s="254"/>
      <c r="P77" s="67"/>
      <c r="Q77" s="68"/>
      <c r="R77" s="68"/>
      <c r="S77" s="68"/>
      <c r="T77" s="68"/>
      <c r="U77" s="68"/>
      <c r="V77" s="69"/>
      <c r="W77" s="68"/>
      <c r="X77" s="70"/>
      <c r="Y77" s="71"/>
      <c r="Z77" s="67"/>
      <c r="AA77" s="68"/>
      <c r="AB77" s="68"/>
      <c r="AC77" s="68"/>
      <c r="AD77" s="68"/>
      <c r="AE77" s="68"/>
      <c r="AF77" s="69"/>
      <c r="AG77" s="69"/>
      <c r="AH77" s="69"/>
      <c r="AI77" s="68"/>
      <c r="AJ77" s="70"/>
      <c r="AK77" s="71"/>
      <c r="AL77" s="67"/>
      <c r="AM77" s="67"/>
      <c r="AN77" s="68"/>
      <c r="AO77" s="68"/>
      <c r="AP77" s="68"/>
      <c r="AQ77" s="68"/>
      <c r="AR77" s="69"/>
      <c r="AS77" s="68"/>
      <c r="AT77" s="70"/>
      <c r="AU77" s="71"/>
      <c r="AV77" s="64"/>
      <c r="AW77" s="424"/>
      <c r="AX77" s="425"/>
      <c r="AY77" s="425"/>
      <c r="AZ77" s="425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7"/>
      <c r="BL77" s="427"/>
      <c r="BM77" s="426"/>
      <c r="BN77" s="426"/>
      <c r="BO77" s="426"/>
      <c r="BP77" s="426"/>
      <c r="BQ77" s="426"/>
      <c r="BR77" s="426"/>
      <c r="BS77" s="428"/>
      <c r="BT77" s="424"/>
      <c r="BU77" s="425"/>
      <c r="BV77" s="425"/>
      <c r="BW77" s="425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7"/>
      <c r="CI77" s="427"/>
      <c r="CJ77" s="426"/>
      <c r="CK77" s="428"/>
    </row>
    <row r="78" spans="2:89" s="56" customFormat="1" ht="12.75" customHeight="1" outlineLevel="1" x14ac:dyDescent="0.3">
      <c r="B78" s="140"/>
      <c r="C78" s="290" t="s">
        <v>133</v>
      </c>
      <c r="D78" s="291"/>
      <c r="E78" s="291"/>
      <c r="F78" s="291"/>
      <c r="G78" s="292"/>
      <c r="H78" s="73"/>
      <c r="I78" s="73"/>
      <c r="J78" s="73"/>
      <c r="K78" s="73"/>
      <c r="L78" s="73"/>
      <c r="M78" s="246"/>
      <c r="N78" s="246"/>
      <c r="O78" s="246"/>
      <c r="P78" s="74">
        <f>P79</f>
        <v>294692.77</v>
      </c>
      <c r="Q78" s="74">
        <f t="shared" ref="Q78:AT78" si="41">Q79</f>
        <v>0</v>
      </c>
      <c r="R78" s="74">
        <f t="shared" si="41"/>
        <v>0</v>
      </c>
      <c r="S78" s="74">
        <f t="shared" si="41"/>
        <v>0</v>
      </c>
      <c r="T78" s="74">
        <f t="shared" si="41"/>
        <v>294692.77</v>
      </c>
      <c r="U78" s="74">
        <f t="shared" si="41"/>
        <v>0</v>
      </c>
      <c r="V78" s="74">
        <f t="shared" si="41"/>
        <v>0</v>
      </c>
      <c r="W78" s="74">
        <f t="shared" si="41"/>
        <v>294692.77</v>
      </c>
      <c r="X78" s="74">
        <f t="shared" si="41"/>
        <v>120819.97</v>
      </c>
      <c r="Y78" s="74">
        <f t="shared" si="41"/>
        <v>173872.80000000002</v>
      </c>
      <c r="Z78" s="74">
        <f t="shared" si="41"/>
        <v>294692.77</v>
      </c>
      <c r="AA78" s="74">
        <f t="shared" si="41"/>
        <v>0</v>
      </c>
      <c r="AB78" s="74">
        <f t="shared" si="41"/>
        <v>0</v>
      </c>
      <c r="AC78" s="74">
        <f t="shared" si="41"/>
        <v>0</v>
      </c>
      <c r="AD78" s="74">
        <f t="shared" si="41"/>
        <v>294692.77</v>
      </c>
      <c r="AE78" s="74">
        <f t="shared" si="41"/>
        <v>0</v>
      </c>
      <c r="AF78" s="74"/>
      <c r="AG78" s="74"/>
      <c r="AH78" s="74">
        <f t="shared" si="41"/>
        <v>0</v>
      </c>
      <c r="AI78" s="74">
        <f>AI79</f>
        <v>294692.77</v>
      </c>
      <c r="AJ78" s="74">
        <f t="shared" si="41"/>
        <v>18418.32</v>
      </c>
      <c r="AK78" s="74">
        <f t="shared" si="41"/>
        <v>276274.45</v>
      </c>
      <c r="AL78" s="74">
        <f t="shared" si="41"/>
        <v>294692.77</v>
      </c>
      <c r="AM78" s="74">
        <f t="shared" si="41"/>
        <v>0</v>
      </c>
      <c r="AN78" s="74">
        <f t="shared" si="41"/>
        <v>0</v>
      </c>
      <c r="AO78" s="74">
        <f t="shared" si="41"/>
        <v>0</v>
      </c>
      <c r="AP78" s="74">
        <f t="shared" si="41"/>
        <v>294692.77</v>
      </c>
      <c r="AQ78" s="74">
        <f t="shared" si="41"/>
        <v>0</v>
      </c>
      <c r="AR78" s="74"/>
      <c r="AS78" s="74">
        <f t="shared" si="41"/>
        <v>294692.77</v>
      </c>
      <c r="AT78" s="74">
        <f t="shared" si="41"/>
        <v>139238.29</v>
      </c>
      <c r="AU78" s="74">
        <f>AU79</f>
        <v>155454.48000000001</v>
      </c>
      <c r="AV78" s="75"/>
      <c r="AW78" s="74">
        <f t="shared" ref="AW78" si="42">AW79</f>
        <v>155454.48000000001</v>
      </c>
      <c r="AX78" s="425"/>
      <c r="AY78" s="425"/>
      <c r="AZ78" s="425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7"/>
      <c r="BL78" s="427"/>
      <c r="BM78" s="426"/>
      <c r="BN78" s="426"/>
      <c r="BO78" s="426"/>
      <c r="BP78" s="426"/>
      <c r="BQ78" s="426"/>
      <c r="BR78" s="426"/>
      <c r="BS78" s="428"/>
      <c r="BT78" s="424"/>
      <c r="BU78" s="425"/>
      <c r="BV78" s="425"/>
      <c r="BW78" s="425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7"/>
      <c r="CI78" s="427"/>
      <c r="CJ78" s="426"/>
      <c r="CK78" s="428"/>
    </row>
    <row r="79" spans="2:89" s="56" customFormat="1" ht="12.75" customHeight="1" outlineLevel="1" x14ac:dyDescent="0.3">
      <c r="B79" s="65"/>
      <c r="C79" s="281" t="s">
        <v>134</v>
      </c>
      <c r="D79" s="282"/>
      <c r="E79" s="282"/>
      <c r="F79" s="282"/>
      <c r="G79" s="283"/>
      <c r="H79" s="149">
        <v>88</v>
      </c>
      <c r="I79" s="164">
        <v>41183</v>
      </c>
      <c r="J79" s="164"/>
      <c r="K79" s="164" t="s">
        <v>289</v>
      </c>
      <c r="L79" s="115">
        <v>16</v>
      </c>
      <c r="M79" s="252"/>
      <c r="N79" s="252"/>
      <c r="O79" s="252" t="s">
        <v>287</v>
      </c>
      <c r="P79" s="125">
        <f>Q79+T79</f>
        <v>294692.77</v>
      </c>
      <c r="Q79" s="128"/>
      <c r="R79" s="128"/>
      <c r="S79" s="128"/>
      <c r="T79" s="128">
        <v>294692.77</v>
      </c>
      <c r="U79" s="128"/>
      <c r="V79" s="182"/>
      <c r="W79" s="128">
        <v>294692.77</v>
      </c>
      <c r="X79" s="130">
        <v>120819.97</v>
      </c>
      <c r="Y79" s="119">
        <f>W79-X79</f>
        <v>173872.80000000002</v>
      </c>
      <c r="Z79" s="151">
        <f>AA79+AD79</f>
        <v>294692.77</v>
      </c>
      <c r="AA79" s="117"/>
      <c r="AB79" s="117"/>
      <c r="AC79" s="117"/>
      <c r="AD79" s="117">
        <v>294692.77</v>
      </c>
      <c r="AE79" s="117"/>
      <c r="AF79" s="152"/>
      <c r="AG79" s="152"/>
      <c r="AH79" s="152"/>
      <c r="AI79" s="117">
        <v>294692.77</v>
      </c>
      <c r="AJ79" s="118">
        <v>18418.32</v>
      </c>
      <c r="AK79" s="153">
        <f>AI79-AJ79</f>
        <v>276274.45</v>
      </c>
      <c r="AL79" s="151">
        <f>AM79+AP79</f>
        <v>294692.77</v>
      </c>
      <c r="AM79" s="151">
        <v>0</v>
      </c>
      <c r="AN79" s="117"/>
      <c r="AO79" s="117"/>
      <c r="AP79" s="117">
        <v>294692.77</v>
      </c>
      <c r="AQ79" s="117"/>
      <c r="AR79" s="152"/>
      <c r="AS79" s="117">
        <v>294692.77</v>
      </c>
      <c r="AT79" s="118">
        <f>X79+AJ79</f>
        <v>139238.29</v>
      </c>
      <c r="AU79" s="153">
        <f>AS79-AT79</f>
        <v>155454.48000000001</v>
      </c>
      <c r="AV79" s="450"/>
      <c r="AW79" s="153">
        <f t="shared" ref="AW79" si="43">AU79-AV79</f>
        <v>155454.48000000001</v>
      </c>
      <c r="AX79" s="425"/>
      <c r="AY79" s="425"/>
      <c r="AZ79" s="425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7"/>
      <c r="BL79" s="427"/>
      <c r="BM79" s="426"/>
      <c r="BN79" s="426"/>
      <c r="BO79" s="426"/>
      <c r="BP79" s="426"/>
      <c r="BQ79" s="426"/>
      <c r="BR79" s="426"/>
      <c r="BS79" s="428"/>
      <c r="BT79" s="424"/>
      <c r="BU79" s="425"/>
      <c r="BV79" s="425"/>
      <c r="BW79" s="425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7"/>
      <c r="CI79" s="427"/>
      <c r="CJ79" s="426"/>
      <c r="CK79" s="428"/>
    </row>
    <row r="80" spans="2:89" s="56" customFormat="1" ht="24.75" customHeight="1" outlineLevel="1" x14ac:dyDescent="0.3">
      <c r="B80" s="140"/>
      <c r="C80" s="290" t="s">
        <v>135</v>
      </c>
      <c r="D80" s="291"/>
      <c r="E80" s="291"/>
      <c r="F80" s="291"/>
      <c r="G80" s="292"/>
      <c r="H80" s="73"/>
      <c r="I80" s="73"/>
      <c r="J80" s="73"/>
      <c r="K80" s="73"/>
      <c r="L80" s="183"/>
      <c r="M80" s="255"/>
      <c r="N80" s="255"/>
      <c r="O80" s="255"/>
      <c r="P80" s="74">
        <f>P81+P82+P83</f>
        <v>42083.009999999995</v>
      </c>
      <c r="Q80" s="74">
        <f t="shared" ref="Q80:AK80" si="44">Q81+Q82+Q83</f>
        <v>0</v>
      </c>
      <c r="R80" s="74">
        <f t="shared" si="44"/>
        <v>0</v>
      </c>
      <c r="S80" s="74">
        <f t="shared" si="44"/>
        <v>0</v>
      </c>
      <c r="T80" s="74">
        <f t="shared" si="44"/>
        <v>42083.009999999995</v>
      </c>
      <c r="U80" s="74">
        <f t="shared" si="44"/>
        <v>0</v>
      </c>
      <c r="V80" s="74">
        <f t="shared" si="44"/>
        <v>0</v>
      </c>
      <c r="W80" s="74">
        <f t="shared" si="44"/>
        <v>42083.009999999995</v>
      </c>
      <c r="X80" s="74">
        <f t="shared" si="44"/>
        <v>31740.129999999997</v>
      </c>
      <c r="Y80" s="74">
        <f t="shared" si="44"/>
        <v>10342.880000000001</v>
      </c>
      <c r="Z80" s="74">
        <f t="shared" si="44"/>
        <v>42083.009999999995</v>
      </c>
      <c r="AA80" s="74">
        <f t="shared" si="44"/>
        <v>0</v>
      </c>
      <c r="AB80" s="74">
        <f t="shared" si="44"/>
        <v>0</v>
      </c>
      <c r="AC80" s="74">
        <f t="shared" si="44"/>
        <v>0</v>
      </c>
      <c r="AD80" s="74">
        <f>AD81+AD82+AD83</f>
        <v>42083.009999999995</v>
      </c>
      <c r="AE80" s="74">
        <f t="shared" si="44"/>
        <v>0</v>
      </c>
      <c r="AF80" s="74"/>
      <c r="AG80" s="74"/>
      <c r="AH80" s="74">
        <f t="shared" si="44"/>
        <v>0</v>
      </c>
      <c r="AI80" s="74">
        <f t="shared" si="44"/>
        <v>42083.009999999995</v>
      </c>
      <c r="AJ80" s="74">
        <f t="shared" si="44"/>
        <v>4208.16</v>
      </c>
      <c r="AK80" s="74">
        <f t="shared" si="44"/>
        <v>37874.85</v>
      </c>
      <c r="AL80" s="74">
        <f>AL83</f>
        <v>8623.91</v>
      </c>
      <c r="AM80" s="74">
        <f t="shared" ref="AM80:AT80" si="45">AM83</f>
        <v>0</v>
      </c>
      <c r="AN80" s="74">
        <f t="shared" si="45"/>
        <v>0</v>
      </c>
      <c r="AO80" s="74">
        <f t="shared" si="45"/>
        <v>0</v>
      </c>
      <c r="AP80" s="74">
        <f t="shared" si="45"/>
        <v>8623.91</v>
      </c>
      <c r="AQ80" s="74">
        <f t="shared" si="45"/>
        <v>0</v>
      </c>
      <c r="AR80" s="74"/>
      <c r="AS80" s="74">
        <f t="shared" si="45"/>
        <v>8623.91</v>
      </c>
      <c r="AT80" s="74">
        <f t="shared" si="45"/>
        <v>4162.6899999999996</v>
      </c>
      <c r="AU80" s="74">
        <f>AU83</f>
        <v>4461.22</v>
      </c>
      <c r="AV80" s="75"/>
      <c r="AW80" s="74">
        <f t="shared" ref="AW80" si="46">AW83</f>
        <v>4461.22</v>
      </c>
      <c r="AX80" s="425"/>
      <c r="AY80" s="425"/>
      <c r="AZ80" s="425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7"/>
      <c r="BL80" s="427"/>
      <c r="BM80" s="426"/>
      <c r="BN80" s="426"/>
      <c r="BO80" s="426"/>
      <c r="BP80" s="426"/>
      <c r="BQ80" s="426"/>
      <c r="BR80" s="426"/>
      <c r="BS80" s="428"/>
      <c r="BT80" s="424"/>
      <c r="BU80" s="425"/>
      <c r="BV80" s="425"/>
      <c r="BW80" s="425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7"/>
      <c r="CI80" s="427"/>
      <c r="CJ80" s="426"/>
      <c r="CK80" s="428"/>
    </row>
    <row r="81" spans="2:89" s="56" customFormat="1" ht="12.75" customHeight="1" outlineLevel="1" x14ac:dyDescent="0.3">
      <c r="B81" s="65"/>
      <c r="C81" s="296" t="s">
        <v>136</v>
      </c>
      <c r="D81" s="297"/>
      <c r="E81" s="297"/>
      <c r="F81" s="297"/>
      <c r="G81" s="298"/>
      <c r="H81" s="175">
        <v>74</v>
      </c>
      <c r="I81" s="155">
        <v>40724</v>
      </c>
      <c r="J81" s="155"/>
      <c r="K81" s="155"/>
      <c r="L81" s="143">
        <v>10</v>
      </c>
      <c r="M81" s="251"/>
      <c r="N81" s="251"/>
      <c r="O81" s="251"/>
      <c r="P81" s="156">
        <f>Q81+T81</f>
        <v>16729.55</v>
      </c>
      <c r="Q81" s="157"/>
      <c r="R81" s="157"/>
      <c r="S81" s="157"/>
      <c r="T81" s="157">
        <v>16729.55</v>
      </c>
      <c r="U81" s="157"/>
      <c r="V81" s="158"/>
      <c r="W81" s="157">
        <v>16729.55</v>
      </c>
      <c r="X81" s="159">
        <v>14219.88</v>
      </c>
      <c r="Y81" s="160">
        <f>W81-X81</f>
        <v>2509.67</v>
      </c>
      <c r="Z81" s="156">
        <f>AA81+AD81</f>
        <v>16729.55</v>
      </c>
      <c r="AA81" s="156"/>
      <c r="AB81" s="157"/>
      <c r="AC81" s="157"/>
      <c r="AD81" s="157">
        <v>16729.55</v>
      </c>
      <c r="AE81" s="157"/>
      <c r="AF81" s="158"/>
      <c r="AG81" s="158"/>
      <c r="AH81" s="158"/>
      <c r="AI81" s="157">
        <v>16729.55</v>
      </c>
      <c r="AJ81" s="159">
        <v>1672.92</v>
      </c>
      <c r="AK81" s="160">
        <f>AI81-AJ81</f>
        <v>15056.63</v>
      </c>
      <c r="AL81" s="156">
        <f>AM81+AP81</f>
        <v>-16729.55</v>
      </c>
      <c r="AM81" s="156">
        <f>Q81-AA81</f>
        <v>0</v>
      </c>
      <c r="AN81" s="157"/>
      <c r="AO81" s="157"/>
      <c r="AP81" s="157">
        <v>-16729.55</v>
      </c>
      <c r="AQ81" s="157"/>
      <c r="AR81" s="158"/>
      <c r="AS81" s="157">
        <v>-16729.55</v>
      </c>
      <c r="AT81" s="159">
        <f>-(X81+AJ8)</f>
        <v>-14219.88</v>
      </c>
      <c r="AU81" s="160">
        <f>(AS81-AT81)</f>
        <v>-2509.67</v>
      </c>
      <c r="AV81" s="64"/>
      <c r="AW81" s="424"/>
      <c r="AX81" s="425"/>
      <c r="AY81" s="425"/>
      <c r="AZ81" s="425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7"/>
      <c r="BL81" s="427"/>
      <c r="BM81" s="426"/>
      <c r="BN81" s="426"/>
      <c r="BO81" s="426"/>
      <c r="BP81" s="426"/>
      <c r="BQ81" s="426"/>
      <c r="BR81" s="426"/>
      <c r="BS81" s="428"/>
      <c r="BT81" s="424"/>
      <c r="BU81" s="425"/>
      <c r="BV81" s="425"/>
      <c r="BW81" s="425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7"/>
      <c r="CI81" s="427"/>
      <c r="CJ81" s="426"/>
      <c r="CK81" s="428"/>
    </row>
    <row r="82" spans="2:89" s="56" customFormat="1" ht="12.75" customHeight="1" outlineLevel="1" x14ac:dyDescent="0.3">
      <c r="B82" s="65"/>
      <c r="C82" s="296" t="s">
        <v>137</v>
      </c>
      <c r="D82" s="297"/>
      <c r="E82" s="297"/>
      <c r="F82" s="297"/>
      <c r="G82" s="298"/>
      <c r="H82" s="175">
        <v>78</v>
      </c>
      <c r="I82" s="155">
        <v>40724</v>
      </c>
      <c r="J82" s="155"/>
      <c r="K82" s="155"/>
      <c r="L82" s="143">
        <v>10</v>
      </c>
      <c r="M82" s="251"/>
      <c r="N82" s="251"/>
      <c r="O82" s="251"/>
      <c r="P82" s="156">
        <f>Q82+T82</f>
        <v>16729.55</v>
      </c>
      <c r="Q82" s="157"/>
      <c r="R82" s="157"/>
      <c r="S82" s="157"/>
      <c r="T82" s="157">
        <v>16729.55</v>
      </c>
      <c r="U82" s="157"/>
      <c r="V82" s="158"/>
      <c r="W82" s="157">
        <v>16729.55</v>
      </c>
      <c r="X82" s="159">
        <v>14219.88</v>
      </c>
      <c r="Y82" s="160">
        <f>W82-X82</f>
        <v>2509.67</v>
      </c>
      <c r="Z82" s="156">
        <f>AA82+AD82</f>
        <v>16729.55</v>
      </c>
      <c r="AA82" s="156"/>
      <c r="AB82" s="157"/>
      <c r="AC82" s="157"/>
      <c r="AD82" s="157">
        <v>16729.55</v>
      </c>
      <c r="AE82" s="157"/>
      <c r="AF82" s="158"/>
      <c r="AG82" s="158"/>
      <c r="AH82" s="158"/>
      <c r="AI82" s="157">
        <v>16729.55</v>
      </c>
      <c r="AJ82" s="159">
        <v>1672.92</v>
      </c>
      <c r="AK82" s="160">
        <f>AI82-AJ82</f>
        <v>15056.63</v>
      </c>
      <c r="AL82" s="156">
        <f>AM82+AP82</f>
        <v>-16729.55</v>
      </c>
      <c r="AM82" s="156">
        <f>Q82-AA82</f>
        <v>0</v>
      </c>
      <c r="AN82" s="157"/>
      <c r="AO82" s="157"/>
      <c r="AP82" s="157">
        <v>-16729.55</v>
      </c>
      <c r="AQ82" s="157"/>
      <c r="AR82" s="158"/>
      <c r="AS82" s="157">
        <v>-16729.55</v>
      </c>
      <c r="AT82" s="159">
        <f>-(X82+AJ82)</f>
        <v>-15892.8</v>
      </c>
      <c r="AU82" s="160">
        <f>(AS82-AT82)</f>
        <v>-836.75</v>
      </c>
      <c r="AV82" s="64"/>
      <c r="AW82" s="424"/>
      <c r="AX82" s="425"/>
      <c r="AY82" s="425"/>
      <c r="AZ82" s="425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7"/>
      <c r="BL82" s="427"/>
      <c r="BM82" s="426"/>
      <c r="BN82" s="426"/>
      <c r="BO82" s="426"/>
      <c r="BP82" s="426"/>
      <c r="BQ82" s="426"/>
      <c r="BR82" s="426"/>
      <c r="BS82" s="428"/>
      <c r="BT82" s="424"/>
      <c r="BU82" s="425"/>
      <c r="BV82" s="425"/>
      <c r="BW82" s="425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7"/>
      <c r="CI82" s="427"/>
      <c r="CJ82" s="426"/>
      <c r="CK82" s="428"/>
    </row>
    <row r="83" spans="2:89" s="56" customFormat="1" ht="12.75" customHeight="1" outlineLevel="1" x14ac:dyDescent="0.3">
      <c r="B83" s="65"/>
      <c r="C83" s="281" t="s">
        <v>138</v>
      </c>
      <c r="D83" s="282"/>
      <c r="E83" s="282"/>
      <c r="F83" s="282"/>
      <c r="G83" s="283"/>
      <c r="H83" s="149">
        <v>91</v>
      </c>
      <c r="I83" s="164">
        <v>41183</v>
      </c>
      <c r="J83" s="164"/>
      <c r="K83" s="164" t="s">
        <v>289</v>
      </c>
      <c r="L83" s="115">
        <v>10</v>
      </c>
      <c r="M83" s="252"/>
      <c r="N83" s="252"/>
      <c r="O83" s="252" t="s">
        <v>287</v>
      </c>
      <c r="P83" s="151">
        <f>Q83+T83</f>
        <v>8623.91</v>
      </c>
      <c r="Q83" s="117"/>
      <c r="R83" s="117"/>
      <c r="S83" s="117"/>
      <c r="T83" s="117">
        <v>8623.91</v>
      </c>
      <c r="U83" s="117"/>
      <c r="V83" s="152"/>
      <c r="W83" s="117">
        <v>8623.91</v>
      </c>
      <c r="X83" s="118">
        <v>3300.37</v>
      </c>
      <c r="Y83" s="153">
        <f>W83-X83</f>
        <v>5323.54</v>
      </c>
      <c r="Z83" s="151">
        <f>AA83+AD83</f>
        <v>8623.91</v>
      </c>
      <c r="AA83" s="117"/>
      <c r="AB83" s="117"/>
      <c r="AC83" s="117"/>
      <c r="AD83" s="117">
        <v>8623.91</v>
      </c>
      <c r="AE83" s="117"/>
      <c r="AF83" s="152"/>
      <c r="AG83" s="152"/>
      <c r="AH83" s="152"/>
      <c r="AI83" s="117">
        <v>8623.91</v>
      </c>
      <c r="AJ83" s="118">
        <v>862.32</v>
      </c>
      <c r="AK83" s="153">
        <f>AI83-AJ83</f>
        <v>7761.59</v>
      </c>
      <c r="AL83" s="151">
        <f>AM83+AP83</f>
        <v>8623.91</v>
      </c>
      <c r="AM83" s="151">
        <v>0</v>
      </c>
      <c r="AN83" s="117"/>
      <c r="AO83" s="117"/>
      <c r="AP83" s="117">
        <v>8623.91</v>
      </c>
      <c r="AQ83" s="117"/>
      <c r="AR83" s="152"/>
      <c r="AS83" s="117">
        <v>8623.91</v>
      </c>
      <c r="AT83" s="118">
        <f>X83+AJ83</f>
        <v>4162.6899999999996</v>
      </c>
      <c r="AU83" s="153">
        <f>AS83-AT83</f>
        <v>4461.22</v>
      </c>
      <c r="AV83" s="450"/>
      <c r="AW83" s="153">
        <f t="shared" ref="AW83" si="47">AU83-AV83</f>
        <v>4461.22</v>
      </c>
      <c r="AX83" s="425"/>
      <c r="AY83" s="425"/>
      <c r="AZ83" s="425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7"/>
      <c r="BL83" s="427"/>
      <c r="BM83" s="426"/>
      <c r="BN83" s="426"/>
      <c r="BO83" s="426"/>
      <c r="BP83" s="426"/>
      <c r="BQ83" s="426"/>
      <c r="BR83" s="426"/>
      <c r="BS83" s="428"/>
      <c r="BT83" s="424"/>
      <c r="BU83" s="425"/>
      <c r="BV83" s="425"/>
      <c r="BW83" s="425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7"/>
      <c r="CI83" s="427"/>
      <c r="CJ83" s="426"/>
      <c r="CK83" s="428"/>
    </row>
    <row r="84" spans="2:89" s="56" customFormat="1" ht="24" customHeight="1" outlineLevel="1" x14ac:dyDescent="0.3">
      <c r="B84" s="140"/>
      <c r="C84" s="290" t="s">
        <v>139</v>
      </c>
      <c r="D84" s="291"/>
      <c r="E84" s="291"/>
      <c r="F84" s="291"/>
      <c r="G84" s="292"/>
      <c r="H84" s="184"/>
      <c r="I84" s="184"/>
      <c r="J84" s="184"/>
      <c r="K84" s="184"/>
      <c r="L84" s="184"/>
      <c r="M84" s="256"/>
      <c r="N84" s="256"/>
      <c r="O84" s="256"/>
      <c r="P84" s="74">
        <f>P85</f>
        <v>18632.84</v>
      </c>
      <c r="Q84" s="74">
        <f t="shared" ref="Q84:AK84" si="48">Q85</f>
        <v>0</v>
      </c>
      <c r="R84" s="74">
        <f t="shared" si="48"/>
        <v>0</v>
      </c>
      <c r="S84" s="74">
        <f t="shared" si="48"/>
        <v>0</v>
      </c>
      <c r="T84" s="74">
        <f t="shared" si="48"/>
        <v>18632.84</v>
      </c>
      <c r="U84" s="74">
        <f t="shared" si="48"/>
        <v>0</v>
      </c>
      <c r="V84" s="74">
        <f t="shared" si="48"/>
        <v>0</v>
      </c>
      <c r="W84" s="74">
        <f t="shared" si="48"/>
        <v>18632.84</v>
      </c>
      <c r="X84" s="74">
        <f t="shared" si="48"/>
        <v>10563.94</v>
      </c>
      <c r="Y84" s="74">
        <f t="shared" si="48"/>
        <v>8068.9</v>
      </c>
      <c r="Z84" s="74">
        <f t="shared" si="48"/>
        <v>18632.84</v>
      </c>
      <c r="AA84" s="74">
        <f t="shared" si="48"/>
        <v>0</v>
      </c>
      <c r="AB84" s="74">
        <f t="shared" si="48"/>
        <v>0</v>
      </c>
      <c r="AC84" s="74">
        <f t="shared" si="48"/>
        <v>0</v>
      </c>
      <c r="AD84" s="74">
        <f>AD85</f>
        <v>18632.84</v>
      </c>
      <c r="AE84" s="74">
        <f t="shared" si="48"/>
        <v>0</v>
      </c>
      <c r="AF84" s="74"/>
      <c r="AG84" s="74"/>
      <c r="AH84" s="74">
        <f t="shared" si="48"/>
        <v>0</v>
      </c>
      <c r="AI84" s="74">
        <f t="shared" si="48"/>
        <v>18632.84</v>
      </c>
      <c r="AJ84" s="74">
        <f t="shared" si="48"/>
        <v>1242.8399999999999</v>
      </c>
      <c r="AK84" s="74">
        <f t="shared" si="48"/>
        <v>17390</v>
      </c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5"/>
      <c r="AW84" s="74"/>
      <c r="AX84" s="425"/>
      <c r="AY84" s="425"/>
      <c r="AZ84" s="425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7"/>
      <c r="BL84" s="427"/>
      <c r="BM84" s="426"/>
      <c r="BN84" s="426"/>
      <c r="BO84" s="426"/>
      <c r="BP84" s="426"/>
      <c r="BQ84" s="426"/>
      <c r="BR84" s="426"/>
      <c r="BS84" s="428"/>
      <c r="BT84" s="424"/>
      <c r="BU84" s="425"/>
      <c r="BV84" s="425"/>
      <c r="BW84" s="425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7"/>
      <c r="CI84" s="427"/>
      <c r="CJ84" s="426"/>
      <c r="CK84" s="428"/>
    </row>
    <row r="85" spans="2:89" s="56" customFormat="1" ht="13.8" outlineLevel="1" x14ac:dyDescent="0.3">
      <c r="B85" s="65"/>
      <c r="C85" s="296" t="s">
        <v>140</v>
      </c>
      <c r="D85" s="297"/>
      <c r="E85" s="297"/>
      <c r="F85" s="297"/>
      <c r="G85" s="298"/>
      <c r="H85" s="175">
        <v>73</v>
      </c>
      <c r="I85" s="155">
        <v>40724</v>
      </c>
      <c r="J85" s="155"/>
      <c r="K85" s="155"/>
      <c r="L85" s="143">
        <v>15</v>
      </c>
      <c r="M85" s="251"/>
      <c r="N85" s="251"/>
      <c r="O85" s="251"/>
      <c r="P85" s="156">
        <f>Q85+T85</f>
        <v>18632.84</v>
      </c>
      <c r="Q85" s="157"/>
      <c r="R85" s="157"/>
      <c r="S85" s="157"/>
      <c r="T85" s="157">
        <v>18632.84</v>
      </c>
      <c r="U85" s="157"/>
      <c r="V85" s="158"/>
      <c r="W85" s="157">
        <v>18632.84</v>
      </c>
      <c r="X85" s="159">
        <v>10563.94</v>
      </c>
      <c r="Y85" s="160">
        <f>W85-X85</f>
        <v>8068.9</v>
      </c>
      <c r="Z85" s="156">
        <f>AA85+AD85</f>
        <v>18632.84</v>
      </c>
      <c r="AA85" s="156"/>
      <c r="AB85" s="157"/>
      <c r="AC85" s="157"/>
      <c r="AD85" s="157">
        <v>18632.84</v>
      </c>
      <c r="AE85" s="157"/>
      <c r="AF85" s="158"/>
      <c r="AG85" s="158"/>
      <c r="AH85" s="158"/>
      <c r="AI85" s="157">
        <v>18632.84</v>
      </c>
      <c r="AJ85" s="159">
        <v>1242.8399999999999</v>
      </c>
      <c r="AK85" s="160">
        <f>AI85-AJ85</f>
        <v>17390</v>
      </c>
      <c r="AL85" s="156">
        <f>AM85+AP85</f>
        <v>-18632.84</v>
      </c>
      <c r="AM85" s="156">
        <f>Q85-AA85</f>
        <v>0</v>
      </c>
      <c r="AN85" s="157"/>
      <c r="AO85" s="157"/>
      <c r="AP85" s="157">
        <v>-18632.84</v>
      </c>
      <c r="AQ85" s="157"/>
      <c r="AR85" s="158"/>
      <c r="AS85" s="157">
        <v>-18632.84</v>
      </c>
      <c r="AT85" s="159">
        <f>-(X85+AJ85)</f>
        <v>-11806.78</v>
      </c>
      <c r="AU85" s="160">
        <f>(AS85-AT85)</f>
        <v>-6826.0599999999995</v>
      </c>
      <c r="AV85" s="64"/>
      <c r="AW85" s="424"/>
      <c r="AX85" s="425"/>
      <c r="AY85" s="425"/>
      <c r="AZ85" s="425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7"/>
      <c r="BL85" s="427"/>
      <c r="BM85" s="426"/>
      <c r="BN85" s="426"/>
      <c r="BO85" s="426"/>
      <c r="BP85" s="426"/>
      <c r="BQ85" s="426"/>
      <c r="BR85" s="426"/>
      <c r="BS85" s="428"/>
      <c r="BT85" s="424"/>
      <c r="BU85" s="425"/>
      <c r="BV85" s="425"/>
      <c r="BW85" s="425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7"/>
      <c r="CI85" s="427"/>
      <c r="CJ85" s="426"/>
      <c r="CK85" s="428"/>
    </row>
    <row r="86" spans="2:89" s="56" customFormat="1" ht="12.75" customHeight="1" outlineLevel="1" x14ac:dyDescent="0.3">
      <c r="B86" s="148"/>
      <c r="C86" s="290" t="s">
        <v>141</v>
      </c>
      <c r="D86" s="291"/>
      <c r="E86" s="291"/>
      <c r="F86" s="291"/>
      <c r="G86" s="292"/>
      <c r="H86" s="73"/>
      <c r="I86" s="185"/>
      <c r="J86" s="185"/>
      <c r="K86" s="185"/>
      <c r="L86" s="73"/>
      <c r="M86" s="246"/>
      <c r="N86" s="246"/>
      <c r="O86" s="246"/>
      <c r="P86" s="186">
        <f t="shared" ref="P86:AJ86" si="49">SUM(P87:P101)</f>
        <v>1121366.06</v>
      </c>
      <c r="Q86" s="186">
        <f t="shared" si="49"/>
        <v>0</v>
      </c>
      <c r="R86" s="186">
        <f t="shared" si="49"/>
        <v>0</v>
      </c>
      <c r="S86" s="186">
        <f t="shared" si="49"/>
        <v>0</v>
      </c>
      <c r="T86" s="186">
        <f t="shared" si="49"/>
        <v>1121366.06</v>
      </c>
      <c r="U86" s="186">
        <f t="shared" si="49"/>
        <v>0</v>
      </c>
      <c r="V86" s="186">
        <f t="shared" si="49"/>
        <v>0</v>
      </c>
      <c r="W86" s="186">
        <f t="shared" si="49"/>
        <v>1121366.06</v>
      </c>
      <c r="X86" s="186">
        <f t="shared" si="49"/>
        <v>491050.77000000014</v>
      </c>
      <c r="Y86" s="186">
        <f t="shared" si="49"/>
        <v>630315.29</v>
      </c>
      <c r="Z86" s="186">
        <f t="shared" si="49"/>
        <v>1121366.06</v>
      </c>
      <c r="AA86" s="186">
        <f t="shared" si="49"/>
        <v>0</v>
      </c>
      <c r="AB86" s="186">
        <f t="shared" si="49"/>
        <v>0</v>
      </c>
      <c r="AC86" s="186">
        <f t="shared" si="49"/>
        <v>0</v>
      </c>
      <c r="AD86" s="186">
        <f t="shared" si="49"/>
        <v>1121366.06</v>
      </c>
      <c r="AE86" s="186">
        <f t="shared" si="49"/>
        <v>0</v>
      </c>
      <c r="AF86" s="186"/>
      <c r="AG86" s="186"/>
      <c r="AH86" s="186">
        <f t="shared" si="49"/>
        <v>0</v>
      </c>
      <c r="AI86" s="186">
        <f t="shared" si="49"/>
        <v>1121366.06</v>
      </c>
      <c r="AJ86" s="186">
        <f t="shared" si="49"/>
        <v>67900.56</v>
      </c>
      <c r="AK86" s="186">
        <f>SUM(AK87:AK101)</f>
        <v>1053465.5</v>
      </c>
      <c r="AL86" s="186">
        <f>SUM(AL91:AL101)</f>
        <v>880892.10000000009</v>
      </c>
      <c r="AM86" s="186">
        <f t="shared" ref="AM86:AT86" si="50">SUM(AM91:AM101)</f>
        <v>0</v>
      </c>
      <c r="AN86" s="186">
        <f t="shared" si="50"/>
        <v>0</v>
      </c>
      <c r="AO86" s="186">
        <f t="shared" si="50"/>
        <v>0</v>
      </c>
      <c r="AP86" s="186">
        <f t="shared" si="50"/>
        <v>880892.10000000009</v>
      </c>
      <c r="AQ86" s="186">
        <f t="shared" si="50"/>
        <v>0</v>
      </c>
      <c r="AR86" s="186"/>
      <c r="AS86" s="186">
        <f t="shared" si="50"/>
        <v>880892.10000000009</v>
      </c>
      <c r="AT86" s="186">
        <f t="shared" si="50"/>
        <v>448624.17</v>
      </c>
      <c r="AU86" s="186">
        <f>SUM(AU91:AU101)</f>
        <v>432267.92999999988</v>
      </c>
      <c r="AV86" s="67"/>
      <c r="AW86" s="186">
        <f t="shared" ref="AW86" si="51">SUM(AW91:AW101)</f>
        <v>432267.6399999999</v>
      </c>
      <c r="AX86" s="425"/>
      <c r="AY86" s="425"/>
      <c r="AZ86" s="425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7"/>
      <c r="BL86" s="427"/>
      <c r="BM86" s="426"/>
      <c r="BN86" s="426"/>
      <c r="BO86" s="426"/>
      <c r="BP86" s="426"/>
      <c r="BQ86" s="426"/>
      <c r="BR86" s="426"/>
      <c r="BS86" s="428"/>
      <c r="BT86" s="424"/>
      <c r="BU86" s="425"/>
      <c r="BV86" s="425"/>
      <c r="BW86" s="425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7"/>
      <c r="CI86" s="427"/>
      <c r="CJ86" s="426"/>
      <c r="CK86" s="428"/>
    </row>
    <row r="87" spans="2:89" s="56" customFormat="1" ht="12.75" customHeight="1" outlineLevel="1" x14ac:dyDescent="0.3">
      <c r="B87" s="57"/>
      <c r="C87" s="296" t="s">
        <v>142</v>
      </c>
      <c r="D87" s="297"/>
      <c r="E87" s="297"/>
      <c r="F87" s="297"/>
      <c r="G87" s="298"/>
      <c r="H87" s="175">
        <v>76</v>
      </c>
      <c r="I87" s="155">
        <v>40724</v>
      </c>
      <c r="J87" s="155"/>
      <c r="K87" s="155"/>
      <c r="L87" s="143">
        <v>30</v>
      </c>
      <c r="M87" s="251"/>
      <c r="N87" s="251"/>
      <c r="O87" s="251"/>
      <c r="P87" s="156">
        <f>Q87+T87</f>
        <v>83004.820000000007</v>
      </c>
      <c r="Q87" s="157"/>
      <c r="R87" s="157"/>
      <c r="S87" s="157"/>
      <c r="T87" s="157">
        <v>83004.820000000007</v>
      </c>
      <c r="U87" s="157"/>
      <c r="V87" s="158"/>
      <c r="W87" s="157">
        <v>83004.820000000007</v>
      </c>
      <c r="X87" s="159">
        <v>23282.57</v>
      </c>
      <c r="Y87" s="160">
        <f>W87-X87</f>
        <v>59722.250000000007</v>
      </c>
      <c r="Z87" s="156">
        <f>AA87+AD87</f>
        <v>83004.820000000007</v>
      </c>
      <c r="AA87" s="156"/>
      <c r="AB87" s="157"/>
      <c r="AC87" s="157"/>
      <c r="AD87" s="157">
        <v>83004.820000000007</v>
      </c>
      <c r="AE87" s="157"/>
      <c r="AF87" s="158"/>
      <c r="AG87" s="158"/>
      <c r="AH87" s="158"/>
      <c r="AI87" s="157">
        <v>83004.820000000007</v>
      </c>
      <c r="AJ87" s="159">
        <v>2739.12</v>
      </c>
      <c r="AK87" s="160">
        <f>AI87-AJ87</f>
        <v>80265.700000000012</v>
      </c>
      <c r="AL87" s="156">
        <f>AM87+AP87</f>
        <v>-83004.820000000007</v>
      </c>
      <c r="AM87" s="156">
        <f>Q87-AA87</f>
        <v>0</v>
      </c>
      <c r="AN87" s="157"/>
      <c r="AO87" s="157"/>
      <c r="AP87" s="157">
        <v>-83004.820000000007</v>
      </c>
      <c r="AQ87" s="157"/>
      <c r="AR87" s="158"/>
      <c r="AS87" s="157">
        <v>-83004.820000000007</v>
      </c>
      <c r="AT87" s="159">
        <f>-(X87+AJ87)</f>
        <v>-26021.69</v>
      </c>
      <c r="AU87" s="160">
        <f>(AS87-AT87)</f>
        <v>-56983.130000000005</v>
      </c>
      <c r="AV87" s="64"/>
      <c r="AW87" s="424"/>
      <c r="AX87" s="425"/>
      <c r="AY87" s="425"/>
      <c r="AZ87" s="425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7"/>
      <c r="BL87" s="427"/>
      <c r="BM87" s="426"/>
      <c r="BN87" s="426"/>
      <c r="BO87" s="426"/>
      <c r="BP87" s="426"/>
      <c r="BQ87" s="426"/>
      <c r="BR87" s="426"/>
      <c r="BS87" s="428"/>
      <c r="BT87" s="424"/>
      <c r="BU87" s="425"/>
      <c r="BV87" s="425"/>
      <c r="BW87" s="425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7"/>
      <c r="CI87" s="427"/>
      <c r="CJ87" s="426"/>
      <c r="CK87" s="428"/>
    </row>
    <row r="88" spans="2:89" s="56" customFormat="1" ht="12.75" customHeight="1" outlineLevel="1" x14ac:dyDescent="0.3">
      <c r="B88" s="57"/>
      <c r="C88" s="296" t="s">
        <v>143</v>
      </c>
      <c r="D88" s="297"/>
      <c r="E88" s="297"/>
      <c r="F88" s="297"/>
      <c r="G88" s="298"/>
      <c r="H88" s="175">
        <v>77</v>
      </c>
      <c r="I88" s="155">
        <v>40724</v>
      </c>
      <c r="J88" s="155"/>
      <c r="K88" s="155"/>
      <c r="L88" s="143">
        <v>15</v>
      </c>
      <c r="M88" s="251"/>
      <c r="N88" s="251"/>
      <c r="O88" s="251"/>
      <c r="P88" s="156">
        <f t="shared" ref="P88:P101" si="52">Q88+T88</f>
        <v>63197.77</v>
      </c>
      <c r="Q88" s="157"/>
      <c r="R88" s="157"/>
      <c r="S88" s="157"/>
      <c r="T88" s="157">
        <v>63197.77</v>
      </c>
      <c r="U88" s="157"/>
      <c r="V88" s="158"/>
      <c r="W88" s="157">
        <v>63197.77</v>
      </c>
      <c r="X88" s="159">
        <v>35829.599999999999</v>
      </c>
      <c r="Y88" s="160">
        <f t="shared" ref="Y88:Y101" si="53">W88-X88</f>
        <v>27368.17</v>
      </c>
      <c r="Z88" s="156">
        <f>AA88+AD88</f>
        <v>63197.77</v>
      </c>
      <c r="AA88" s="156"/>
      <c r="AB88" s="157"/>
      <c r="AC88" s="157"/>
      <c r="AD88" s="157">
        <v>63197.77</v>
      </c>
      <c r="AE88" s="157"/>
      <c r="AF88" s="158"/>
      <c r="AG88" s="158"/>
      <c r="AH88" s="158"/>
      <c r="AI88" s="157">
        <v>63197.77</v>
      </c>
      <c r="AJ88" s="159">
        <v>4215.24</v>
      </c>
      <c r="AK88" s="160">
        <f t="shared" ref="AK88:AK101" si="54">AI88-AJ88</f>
        <v>58982.53</v>
      </c>
      <c r="AL88" s="156">
        <f>AM88+AP88</f>
        <v>-63197.77</v>
      </c>
      <c r="AM88" s="156">
        <f>Q88-AA88</f>
        <v>0</v>
      </c>
      <c r="AN88" s="157"/>
      <c r="AO88" s="157"/>
      <c r="AP88" s="157">
        <v>-63197.77</v>
      </c>
      <c r="AQ88" s="157"/>
      <c r="AR88" s="158"/>
      <c r="AS88" s="157">
        <v>-63197.77</v>
      </c>
      <c r="AT88" s="159">
        <f>-(X88+AJ88)</f>
        <v>-40044.839999999997</v>
      </c>
      <c r="AU88" s="160">
        <f>(AS88-AT88)</f>
        <v>-23152.93</v>
      </c>
      <c r="AV88" s="64"/>
      <c r="AW88" s="424"/>
      <c r="AX88" s="425"/>
      <c r="AY88" s="425"/>
      <c r="AZ88" s="425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7"/>
      <c r="BL88" s="427"/>
      <c r="BM88" s="426"/>
      <c r="BN88" s="426"/>
      <c r="BO88" s="426"/>
      <c r="BP88" s="426"/>
      <c r="BQ88" s="426"/>
      <c r="BR88" s="426"/>
      <c r="BS88" s="428"/>
      <c r="BT88" s="424"/>
      <c r="BU88" s="425"/>
      <c r="BV88" s="425"/>
      <c r="BW88" s="425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7"/>
      <c r="CI88" s="427"/>
      <c r="CJ88" s="426"/>
      <c r="CK88" s="428"/>
    </row>
    <row r="89" spans="2:89" s="56" customFormat="1" ht="12.75" customHeight="1" outlineLevel="1" x14ac:dyDescent="0.3">
      <c r="B89" s="57"/>
      <c r="C89" s="296" t="s">
        <v>144</v>
      </c>
      <c r="D89" s="297"/>
      <c r="E89" s="297"/>
      <c r="F89" s="297"/>
      <c r="G89" s="298"/>
      <c r="H89" s="175">
        <v>80</v>
      </c>
      <c r="I89" s="155">
        <v>40724</v>
      </c>
      <c r="J89" s="155"/>
      <c r="K89" s="155"/>
      <c r="L89" s="143">
        <v>30</v>
      </c>
      <c r="M89" s="251"/>
      <c r="N89" s="251"/>
      <c r="O89" s="251"/>
      <c r="P89" s="156">
        <f t="shared" si="52"/>
        <v>48768</v>
      </c>
      <c r="Q89" s="157"/>
      <c r="R89" s="157"/>
      <c r="S89" s="157"/>
      <c r="T89" s="157">
        <v>48768</v>
      </c>
      <c r="U89" s="157"/>
      <c r="V89" s="158"/>
      <c r="W89" s="157">
        <v>48768</v>
      </c>
      <c r="X89" s="159">
        <v>13803.689999999999</v>
      </c>
      <c r="Y89" s="160">
        <f t="shared" si="53"/>
        <v>34964.31</v>
      </c>
      <c r="Z89" s="156">
        <f>AA89+AD89</f>
        <v>48768</v>
      </c>
      <c r="AA89" s="156"/>
      <c r="AB89" s="157"/>
      <c r="AC89" s="157"/>
      <c r="AD89" s="157">
        <v>48768</v>
      </c>
      <c r="AE89" s="157"/>
      <c r="AF89" s="158"/>
      <c r="AG89" s="158"/>
      <c r="AH89" s="158"/>
      <c r="AI89" s="157">
        <v>48768</v>
      </c>
      <c r="AJ89" s="159">
        <v>1623.96</v>
      </c>
      <c r="AK89" s="160">
        <f t="shared" si="54"/>
        <v>47144.04</v>
      </c>
      <c r="AL89" s="156">
        <f>AM89+AP89</f>
        <v>-48768</v>
      </c>
      <c r="AM89" s="156">
        <f>Q89-AA89</f>
        <v>0</v>
      </c>
      <c r="AN89" s="157"/>
      <c r="AO89" s="157"/>
      <c r="AP89" s="157">
        <v>-48768</v>
      </c>
      <c r="AQ89" s="157"/>
      <c r="AR89" s="158"/>
      <c r="AS89" s="157">
        <v>-48768</v>
      </c>
      <c r="AT89" s="159">
        <f>-(X89+AJ89)</f>
        <v>-15427.649999999998</v>
      </c>
      <c r="AU89" s="160">
        <f>(AS89-AT89)</f>
        <v>-33340.350000000006</v>
      </c>
      <c r="AV89" s="64"/>
      <c r="AW89" s="424"/>
      <c r="AX89" s="425"/>
      <c r="AY89" s="425"/>
      <c r="AZ89" s="425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7"/>
      <c r="BL89" s="427"/>
      <c r="BM89" s="426"/>
      <c r="BN89" s="426"/>
      <c r="BO89" s="426"/>
      <c r="BP89" s="426"/>
      <c r="BQ89" s="426"/>
      <c r="BR89" s="426"/>
      <c r="BS89" s="428"/>
      <c r="BT89" s="424"/>
      <c r="BU89" s="425"/>
      <c r="BV89" s="425"/>
      <c r="BW89" s="425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7"/>
      <c r="CI89" s="427"/>
      <c r="CJ89" s="426"/>
      <c r="CK89" s="428"/>
    </row>
    <row r="90" spans="2:89" s="56" customFormat="1" ht="12.75" customHeight="1" outlineLevel="1" x14ac:dyDescent="0.3">
      <c r="B90" s="57"/>
      <c r="C90" s="296" t="s">
        <v>145</v>
      </c>
      <c r="D90" s="297"/>
      <c r="E90" s="297"/>
      <c r="F90" s="297"/>
      <c r="G90" s="298"/>
      <c r="H90" s="175">
        <v>81</v>
      </c>
      <c r="I90" s="155">
        <v>40724</v>
      </c>
      <c r="J90" s="155"/>
      <c r="K90" s="155"/>
      <c r="L90" s="143">
        <v>15</v>
      </c>
      <c r="M90" s="251"/>
      <c r="N90" s="251"/>
      <c r="O90" s="251"/>
      <c r="P90" s="156">
        <f t="shared" si="52"/>
        <v>45503.37</v>
      </c>
      <c r="Q90" s="157"/>
      <c r="R90" s="157"/>
      <c r="S90" s="157"/>
      <c r="T90" s="157">
        <v>45503.37</v>
      </c>
      <c r="U90" s="157"/>
      <c r="V90" s="158"/>
      <c r="W90" s="157">
        <v>45503.37</v>
      </c>
      <c r="X90" s="159">
        <v>25797.94</v>
      </c>
      <c r="Y90" s="160">
        <f t="shared" si="53"/>
        <v>19705.430000000004</v>
      </c>
      <c r="Z90" s="156">
        <f>AA90+AD90</f>
        <v>45503.37</v>
      </c>
      <c r="AA90" s="156"/>
      <c r="AB90" s="157"/>
      <c r="AC90" s="157"/>
      <c r="AD90" s="157">
        <v>45503.37</v>
      </c>
      <c r="AE90" s="157"/>
      <c r="AF90" s="158"/>
      <c r="AG90" s="158"/>
      <c r="AH90" s="158"/>
      <c r="AI90" s="157">
        <v>45503.37</v>
      </c>
      <c r="AJ90" s="159">
        <v>3035.04</v>
      </c>
      <c r="AK90" s="160">
        <f t="shared" si="54"/>
        <v>42468.33</v>
      </c>
      <c r="AL90" s="156">
        <f>AM90+AP90</f>
        <v>-45503.37</v>
      </c>
      <c r="AM90" s="156">
        <f>Q90-AA90</f>
        <v>0</v>
      </c>
      <c r="AN90" s="157"/>
      <c r="AO90" s="157"/>
      <c r="AP90" s="157">
        <v>-45503.37</v>
      </c>
      <c r="AQ90" s="157"/>
      <c r="AR90" s="158"/>
      <c r="AS90" s="157">
        <v>-45503.37</v>
      </c>
      <c r="AT90" s="159">
        <f>-(X90+AJ90)</f>
        <v>-28832.98</v>
      </c>
      <c r="AU90" s="160">
        <f>(AS90-AT90)</f>
        <v>-16670.390000000003</v>
      </c>
      <c r="AV90" s="64"/>
      <c r="AW90" s="424"/>
      <c r="AX90" s="425"/>
      <c r="AY90" s="425"/>
      <c r="AZ90" s="425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7"/>
      <c r="BL90" s="427"/>
      <c r="BM90" s="426"/>
      <c r="BN90" s="426"/>
      <c r="BO90" s="426"/>
      <c r="BP90" s="426"/>
      <c r="BQ90" s="426"/>
      <c r="BR90" s="426"/>
      <c r="BS90" s="428"/>
      <c r="BT90" s="424"/>
      <c r="BU90" s="425"/>
      <c r="BV90" s="425"/>
      <c r="BW90" s="425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7"/>
      <c r="CI90" s="427"/>
      <c r="CJ90" s="426"/>
      <c r="CK90" s="428"/>
    </row>
    <row r="91" spans="2:89" s="56" customFormat="1" ht="12.75" customHeight="1" outlineLevel="1" x14ac:dyDescent="0.3">
      <c r="B91" s="57"/>
      <c r="C91" s="281" t="s">
        <v>146</v>
      </c>
      <c r="D91" s="282"/>
      <c r="E91" s="282"/>
      <c r="F91" s="282"/>
      <c r="G91" s="283"/>
      <c r="H91" s="149">
        <v>89</v>
      </c>
      <c r="I91" s="164">
        <v>41183</v>
      </c>
      <c r="J91" s="164"/>
      <c r="K91" s="164" t="s">
        <v>290</v>
      </c>
      <c r="L91" s="115">
        <v>16</v>
      </c>
      <c r="M91" s="252"/>
      <c r="N91" s="252"/>
      <c r="O91" s="252" t="s">
        <v>287</v>
      </c>
      <c r="P91" s="151">
        <f t="shared" si="52"/>
        <v>143600.57999999999</v>
      </c>
      <c r="Q91" s="117"/>
      <c r="R91" s="117"/>
      <c r="S91" s="117"/>
      <c r="T91" s="117">
        <v>143600.57999999999</v>
      </c>
      <c r="U91" s="117"/>
      <c r="V91" s="152"/>
      <c r="W91" s="117">
        <v>143600.57999999999</v>
      </c>
      <c r="X91" s="118">
        <v>54268.72</v>
      </c>
      <c r="Y91" s="153">
        <f t="shared" si="53"/>
        <v>89331.859999999986</v>
      </c>
      <c r="Z91" s="151">
        <f t="shared" ref="Z91:Z101" si="55">AA91+AD91</f>
        <v>143600.57999999999</v>
      </c>
      <c r="AA91" s="117"/>
      <c r="AB91" s="117"/>
      <c r="AC91" s="117"/>
      <c r="AD91" s="117">
        <v>143600.57999999999</v>
      </c>
      <c r="AE91" s="117"/>
      <c r="AF91" s="152"/>
      <c r="AG91" s="152"/>
      <c r="AH91" s="152"/>
      <c r="AI91" s="117">
        <v>143600.57999999999</v>
      </c>
      <c r="AJ91" s="118">
        <v>8975.0400000000009</v>
      </c>
      <c r="AK91" s="153">
        <f t="shared" si="54"/>
        <v>134625.53999999998</v>
      </c>
      <c r="AL91" s="151">
        <f>AM91+AP91</f>
        <v>143600.57999999999</v>
      </c>
      <c r="AM91" s="151">
        <v>0</v>
      </c>
      <c r="AN91" s="117"/>
      <c r="AO91" s="117"/>
      <c r="AP91" s="117">
        <v>143600.57999999999</v>
      </c>
      <c r="AQ91" s="117"/>
      <c r="AR91" s="152"/>
      <c r="AS91" s="117">
        <v>143600.57999999999</v>
      </c>
      <c r="AT91" s="118">
        <f t="shared" ref="AT91:AT101" si="56">X91+AJ91</f>
        <v>63243.76</v>
      </c>
      <c r="AU91" s="153">
        <f t="shared" ref="AU91:AU101" si="57">AS91-AT91</f>
        <v>80356.819999999978</v>
      </c>
      <c r="AV91" s="450"/>
      <c r="AW91" s="153">
        <f t="shared" ref="AW91:AW100" si="58">AU91-AV91</f>
        <v>80356.819999999978</v>
      </c>
      <c r="AX91" s="425"/>
      <c r="AY91" s="425"/>
      <c r="AZ91" s="425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7"/>
      <c r="BL91" s="427"/>
      <c r="BM91" s="426"/>
      <c r="BN91" s="426"/>
      <c r="BO91" s="426"/>
      <c r="BP91" s="426"/>
      <c r="BQ91" s="426"/>
      <c r="BR91" s="426"/>
      <c r="BS91" s="428"/>
      <c r="BT91" s="424"/>
      <c r="BU91" s="425"/>
      <c r="BV91" s="425"/>
      <c r="BW91" s="425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7"/>
      <c r="CI91" s="427"/>
      <c r="CJ91" s="426"/>
      <c r="CK91" s="428"/>
    </row>
    <row r="92" spans="2:89" s="56" customFormat="1" ht="12.75" customHeight="1" outlineLevel="1" x14ac:dyDescent="0.3">
      <c r="B92" s="57"/>
      <c r="C92" s="281" t="s">
        <v>147</v>
      </c>
      <c r="D92" s="282"/>
      <c r="E92" s="282"/>
      <c r="F92" s="282"/>
      <c r="G92" s="283"/>
      <c r="H92" s="149">
        <v>90</v>
      </c>
      <c r="I92" s="164">
        <v>41183</v>
      </c>
      <c r="J92" s="164"/>
      <c r="K92" s="164" t="s">
        <v>291</v>
      </c>
      <c r="L92" s="115">
        <v>16</v>
      </c>
      <c r="M92" s="252"/>
      <c r="N92" s="252"/>
      <c r="O92" s="252" t="s">
        <v>287</v>
      </c>
      <c r="P92" s="151">
        <f t="shared" si="52"/>
        <v>350246.07</v>
      </c>
      <c r="Q92" s="117"/>
      <c r="R92" s="117"/>
      <c r="S92" s="117"/>
      <c r="T92" s="117">
        <v>350246.07</v>
      </c>
      <c r="U92" s="117"/>
      <c r="V92" s="152"/>
      <c r="W92" s="117">
        <v>350246.07</v>
      </c>
      <c r="X92" s="118">
        <v>153260.66</v>
      </c>
      <c r="Y92" s="153">
        <f t="shared" si="53"/>
        <v>196985.41</v>
      </c>
      <c r="Z92" s="151">
        <f t="shared" si="55"/>
        <v>350246.07</v>
      </c>
      <c r="AA92" s="117"/>
      <c r="AB92" s="117"/>
      <c r="AC92" s="117"/>
      <c r="AD92" s="117">
        <v>350246.07</v>
      </c>
      <c r="AE92" s="117"/>
      <c r="AF92" s="152"/>
      <c r="AG92" s="152"/>
      <c r="AH92" s="152"/>
      <c r="AI92" s="117">
        <v>350246.07</v>
      </c>
      <c r="AJ92" s="118">
        <v>21890.400000000001</v>
      </c>
      <c r="AK92" s="153">
        <f t="shared" si="54"/>
        <v>328355.67</v>
      </c>
      <c r="AL92" s="151">
        <f t="shared" ref="AL92:AL101" si="59">AM92+AP92</f>
        <v>350246.07</v>
      </c>
      <c r="AM92" s="151">
        <v>0</v>
      </c>
      <c r="AN92" s="117"/>
      <c r="AO92" s="117"/>
      <c r="AP92" s="117">
        <v>350246.07</v>
      </c>
      <c r="AQ92" s="117"/>
      <c r="AR92" s="152"/>
      <c r="AS92" s="117">
        <v>350246.07</v>
      </c>
      <c r="AT92" s="118">
        <f t="shared" si="56"/>
        <v>175151.06</v>
      </c>
      <c r="AU92" s="153">
        <f t="shared" si="57"/>
        <v>175095.01</v>
      </c>
      <c r="AV92" s="450"/>
      <c r="AW92" s="153">
        <f t="shared" si="58"/>
        <v>175095.01</v>
      </c>
      <c r="AX92" s="425"/>
      <c r="AY92" s="425"/>
      <c r="AZ92" s="425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7"/>
      <c r="BL92" s="427"/>
      <c r="BM92" s="426"/>
      <c r="BN92" s="426"/>
      <c r="BO92" s="426"/>
      <c r="BP92" s="426"/>
      <c r="BQ92" s="426"/>
      <c r="BR92" s="426"/>
      <c r="BS92" s="428"/>
      <c r="BT92" s="424"/>
      <c r="BU92" s="425"/>
      <c r="BV92" s="425"/>
      <c r="BW92" s="425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7"/>
      <c r="CI92" s="427"/>
      <c r="CJ92" s="426"/>
      <c r="CK92" s="428"/>
    </row>
    <row r="93" spans="2:89" s="56" customFormat="1" ht="12.75" customHeight="1" outlineLevel="1" x14ac:dyDescent="0.3">
      <c r="B93" s="57"/>
      <c r="C93" s="281" t="s">
        <v>148</v>
      </c>
      <c r="D93" s="282"/>
      <c r="E93" s="282"/>
      <c r="F93" s="282"/>
      <c r="G93" s="283"/>
      <c r="H93" s="149">
        <v>93</v>
      </c>
      <c r="I93" s="164">
        <v>41183</v>
      </c>
      <c r="J93" s="164"/>
      <c r="K93" s="164" t="s">
        <v>291</v>
      </c>
      <c r="L93" s="115">
        <v>15</v>
      </c>
      <c r="M93" s="252"/>
      <c r="N93" s="252"/>
      <c r="O93" s="252" t="s">
        <v>287</v>
      </c>
      <c r="P93" s="151">
        <f t="shared" si="52"/>
        <v>77280.899999999994</v>
      </c>
      <c r="Q93" s="117"/>
      <c r="R93" s="117"/>
      <c r="S93" s="117"/>
      <c r="T93" s="117">
        <v>77280.899999999994</v>
      </c>
      <c r="U93" s="117"/>
      <c r="V93" s="152"/>
      <c r="W93" s="117">
        <v>77280.899999999994</v>
      </c>
      <c r="X93" s="118">
        <v>33985.15</v>
      </c>
      <c r="Y93" s="153">
        <f t="shared" si="53"/>
        <v>43295.749999999993</v>
      </c>
      <c r="Z93" s="151">
        <f t="shared" si="55"/>
        <v>77280.899999999994</v>
      </c>
      <c r="AA93" s="117"/>
      <c r="AB93" s="117"/>
      <c r="AC93" s="117"/>
      <c r="AD93" s="117">
        <v>77280.899999999994</v>
      </c>
      <c r="AE93" s="117"/>
      <c r="AF93" s="152"/>
      <c r="AG93" s="152"/>
      <c r="AH93" s="152"/>
      <c r="AI93" s="117">
        <v>77280.899999999994</v>
      </c>
      <c r="AJ93" s="118">
        <v>5154.6000000000004</v>
      </c>
      <c r="AK93" s="153">
        <f t="shared" si="54"/>
        <v>72126.299999999988</v>
      </c>
      <c r="AL93" s="151">
        <f t="shared" si="59"/>
        <v>77280.899999999994</v>
      </c>
      <c r="AM93" s="151">
        <v>0</v>
      </c>
      <c r="AN93" s="117"/>
      <c r="AO93" s="117"/>
      <c r="AP93" s="117">
        <v>77280.899999999994</v>
      </c>
      <c r="AQ93" s="117"/>
      <c r="AR93" s="152"/>
      <c r="AS93" s="117">
        <v>77280.899999999994</v>
      </c>
      <c r="AT93" s="118">
        <f t="shared" si="56"/>
        <v>39139.75</v>
      </c>
      <c r="AU93" s="153">
        <f t="shared" si="57"/>
        <v>38141.149999999994</v>
      </c>
      <c r="AV93" s="450"/>
      <c r="AW93" s="153">
        <f t="shared" si="58"/>
        <v>38141.149999999994</v>
      </c>
      <c r="AX93" s="425"/>
      <c r="AY93" s="425"/>
      <c r="AZ93" s="425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7"/>
      <c r="BL93" s="427"/>
      <c r="BM93" s="426"/>
      <c r="BN93" s="426"/>
      <c r="BO93" s="426"/>
      <c r="BP93" s="426"/>
      <c r="BQ93" s="426"/>
      <c r="BR93" s="426"/>
      <c r="BS93" s="428"/>
      <c r="BT93" s="424"/>
      <c r="BU93" s="425"/>
      <c r="BV93" s="425"/>
      <c r="BW93" s="425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7"/>
      <c r="CI93" s="427"/>
      <c r="CJ93" s="426"/>
      <c r="CK93" s="428"/>
    </row>
    <row r="94" spans="2:89" s="56" customFormat="1" ht="12.75" customHeight="1" outlineLevel="1" x14ac:dyDescent="0.3">
      <c r="B94" s="57"/>
      <c r="C94" s="281" t="s">
        <v>149</v>
      </c>
      <c r="D94" s="282"/>
      <c r="E94" s="282"/>
      <c r="F94" s="282"/>
      <c r="G94" s="283"/>
      <c r="H94" s="149">
        <v>94</v>
      </c>
      <c r="I94" s="164">
        <v>41183</v>
      </c>
      <c r="J94" s="164"/>
      <c r="K94" s="164" t="s">
        <v>291</v>
      </c>
      <c r="L94" s="115">
        <v>15</v>
      </c>
      <c r="M94" s="252"/>
      <c r="N94" s="252"/>
      <c r="O94" s="252" t="s">
        <v>287</v>
      </c>
      <c r="P94" s="151">
        <f t="shared" si="52"/>
        <v>61410.45</v>
      </c>
      <c r="Q94" s="117"/>
      <c r="R94" s="117"/>
      <c r="S94" s="117"/>
      <c r="T94" s="117">
        <v>61410.45</v>
      </c>
      <c r="U94" s="117"/>
      <c r="V94" s="152"/>
      <c r="W94" s="117">
        <v>61410.45</v>
      </c>
      <c r="X94" s="118">
        <v>26787.17</v>
      </c>
      <c r="Y94" s="153">
        <f t="shared" si="53"/>
        <v>34623.279999999999</v>
      </c>
      <c r="Z94" s="151">
        <f t="shared" si="55"/>
        <v>61410.45</v>
      </c>
      <c r="AA94" s="117"/>
      <c r="AB94" s="117"/>
      <c r="AC94" s="117"/>
      <c r="AD94" s="117">
        <v>61410.45</v>
      </c>
      <c r="AE94" s="117"/>
      <c r="AF94" s="152"/>
      <c r="AG94" s="152"/>
      <c r="AH94" s="152"/>
      <c r="AI94" s="117">
        <v>61410.45</v>
      </c>
      <c r="AJ94" s="118">
        <v>4096.08</v>
      </c>
      <c r="AK94" s="153">
        <f t="shared" si="54"/>
        <v>57314.369999999995</v>
      </c>
      <c r="AL94" s="151">
        <f t="shared" si="59"/>
        <v>61410.45</v>
      </c>
      <c r="AM94" s="151">
        <v>0</v>
      </c>
      <c r="AN94" s="117"/>
      <c r="AO94" s="117"/>
      <c r="AP94" s="117">
        <v>61410.45</v>
      </c>
      <c r="AQ94" s="117"/>
      <c r="AR94" s="152"/>
      <c r="AS94" s="117">
        <v>61410.45</v>
      </c>
      <c r="AT94" s="118">
        <f t="shared" si="56"/>
        <v>30883.25</v>
      </c>
      <c r="AU94" s="153">
        <f t="shared" si="57"/>
        <v>30527.199999999997</v>
      </c>
      <c r="AV94" s="450"/>
      <c r="AW94" s="153">
        <f t="shared" si="58"/>
        <v>30527.199999999997</v>
      </c>
      <c r="AX94" s="425"/>
      <c r="AY94" s="425"/>
      <c r="AZ94" s="425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7"/>
      <c r="BL94" s="427"/>
      <c r="BM94" s="426"/>
      <c r="BN94" s="426"/>
      <c r="BO94" s="426"/>
      <c r="BP94" s="426"/>
      <c r="BQ94" s="426"/>
      <c r="BR94" s="426"/>
      <c r="BS94" s="428"/>
      <c r="BT94" s="424"/>
      <c r="BU94" s="425"/>
      <c r="BV94" s="425"/>
      <c r="BW94" s="425"/>
      <c r="BX94" s="426"/>
      <c r="BY94" s="426"/>
      <c r="BZ94" s="426"/>
      <c r="CA94" s="426"/>
      <c r="CB94" s="426"/>
      <c r="CC94" s="426"/>
      <c r="CD94" s="426"/>
      <c r="CE94" s="426"/>
      <c r="CF94" s="426"/>
      <c r="CG94" s="426"/>
      <c r="CH94" s="427"/>
      <c r="CI94" s="427"/>
      <c r="CJ94" s="426"/>
      <c r="CK94" s="428"/>
    </row>
    <row r="95" spans="2:89" s="56" customFormat="1" ht="12.75" customHeight="1" outlineLevel="1" x14ac:dyDescent="0.3">
      <c r="B95" s="57"/>
      <c r="C95" s="281" t="s">
        <v>150</v>
      </c>
      <c r="D95" s="282"/>
      <c r="E95" s="282"/>
      <c r="F95" s="282"/>
      <c r="G95" s="283"/>
      <c r="H95" s="149">
        <v>95</v>
      </c>
      <c r="I95" s="164">
        <v>41183</v>
      </c>
      <c r="J95" s="164"/>
      <c r="K95" s="164" t="s">
        <v>292</v>
      </c>
      <c r="L95" s="115">
        <v>15</v>
      </c>
      <c r="M95" s="252"/>
      <c r="N95" s="252"/>
      <c r="O95" s="252" t="s">
        <v>287</v>
      </c>
      <c r="P95" s="151">
        <f t="shared" si="52"/>
        <v>21409.03</v>
      </c>
      <c r="Q95" s="117"/>
      <c r="R95" s="117"/>
      <c r="S95" s="117"/>
      <c r="T95" s="117">
        <v>21409.03</v>
      </c>
      <c r="U95" s="117"/>
      <c r="V95" s="152"/>
      <c r="W95" s="117">
        <v>21409.03</v>
      </c>
      <c r="X95" s="118">
        <v>9705.8700000000008</v>
      </c>
      <c r="Y95" s="153">
        <f t="shared" si="53"/>
        <v>11703.159999999998</v>
      </c>
      <c r="Z95" s="151">
        <f t="shared" si="55"/>
        <v>21409.03</v>
      </c>
      <c r="AA95" s="117"/>
      <c r="AB95" s="117"/>
      <c r="AC95" s="117"/>
      <c r="AD95" s="117">
        <v>21409.03</v>
      </c>
      <c r="AE95" s="117"/>
      <c r="AF95" s="152"/>
      <c r="AG95" s="152"/>
      <c r="AH95" s="152"/>
      <c r="AI95" s="117">
        <v>21409.03</v>
      </c>
      <c r="AJ95" s="118">
        <v>1428</v>
      </c>
      <c r="AK95" s="153">
        <f t="shared" si="54"/>
        <v>19981.03</v>
      </c>
      <c r="AL95" s="151">
        <f t="shared" si="59"/>
        <v>21409.03</v>
      </c>
      <c r="AM95" s="151">
        <v>0</v>
      </c>
      <c r="AN95" s="117"/>
      <c r="AO95" s="117"/>
      <c r="AP95" s="117">
        <v>21409.03</v>
      </c>
      <c r="AQ95" s="117"/>
      <c r="AR95" s="152"/>
      <c r="AS95" s="117">
        <v>21409.03</v>
      </c>
      <c r="AT95" s="118">
        <f t="shared" si="56"/>
        <v>11133.87</v>
      </c>
      <c r="AU95" s="153">
        <f t="shared" si="57"/>
        <v>10275.159999999998</v>
      </c>
      <c r="AV95" s="450"/>
      <c r="AW95" s="153">
        <f t="shared" si="58"/>
        <v>10275.159999999998</v>
      </c>
      <c r="AX95" s="425"/>
      <c r="AY95" s="425"/>
      <c r="AZ95" s="425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7"/>
      <c r="BL95" s="427"/>
      <c r="BM95" s="426"/>
      <c r="BN95" s="426"/>
      <c r="BO95" s="426"/>
      <c r="BP95" s="426"/>
      <c r="BQ95" s="426"/>
      <c r="BR95" s="426"/>
      <c r="BS95" s="428"/>
      <c r="BT95" s="424"/>
      <c r="BU95" s="425"/>
      <c r="BV95" s="425"/>
      <c r="BW95" s="425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7"/>
      <c r="CI95" s="427"/>
      <c r="CJ95" s="426"/>
      <c r="CK95" s="428"/>
    </row>
    <row r="96" spans="2:89" s="56" customFormat="1" ht="12.75" customHeight="1" outlineLevel="1" x14ac:dyDescent="0.3">
      <c r="B96" s="57"/>
      <c r="C96" s="281" t="s">
        <v>151</v>
      </c>
      <c r="D96" s="282"/>
      <c r="E96" s="282"/>
      <c r="F96" s="282"/>
      <c r="G96" s="283"/>
      <c r="H96" s="149">
        <v>96</v>
      </c>
      <c r="I96" s="164">
        <v>41183</v>
      </c>
      <c r="J96" s="164"/>
      <c r="K96" s="164" t="s">
        <v>291</v>
      </c>
      <c r="L96" s="115">
        <v>15</v>
      </c>
      <c r="M96" s="252"/>
      <c r="N96" s="252"/>
      <c r="O96" s="252" t="s">
        <v>287</v>
      </c>
      <c r="P96" s="151">
        <f t="shared" si="52"/>
        <v>21719.38</v>
      </c>
      <c r="Q96" s="117"/>
      <c r="R96" s="117"/>
      <c r="S96" s="117"/>
      <c r="T96" s="117">
        <v>21719.38</v>
      </c>
      <c r="U96" s="117"/>
      <c r="V96" s="152"/>
      <c r="W96" s="117">
        <v>21719.38</v>
      </c>
      <c r="X96" s="118">
        <v>9965.52</v>
      </c>
      <c r="Y96" s="153">
        <f>W96-X96</f>
        <v>11753.86</v>
      </c>
      <c r="Z96" s="151">
        <f t="shared" si="55"/>
        <v>21719.38</v>
      </c>
      <c r="AA96" s="117"/>
      <c r="AB96" s="117"/>
      <c r="AC96" s="117"/>
      <c r="AD96" s="117">
        <v>21719.38</v>
      </c>
      <c r="AE96" s="117"/>
      <c r="AF96" s="152"/>
      <c r="AG96" s="152"/>
      <c r="AH96" s="152"/>
      <c r="AI96" s="117">
        <v>21719.38</v>
      </c>
      <c r="AJ96" s="118">
        <v>1448.64</v>
      </c>
      <c r="AK96" s="153">
        <f t="shared" si="54"/>
        <v>20270.740000000002</v>
      </c>
      <c r="AL96" s="151">
        <f t="shared" si="59"/>
        <v>21719.38</v>
      </c>
      <c r="AM96" s="151">
        <v>0</v>
      </c>
      <c r="AN96" s="117"/>
      <c r="AO96" s="117"/>
      <c r="AP96" s="117">
        <v>21719.38</v>
      </c>
      <c r="AQ96" s="117"/>
      <c r="AR96" s="152"/>
      <c r="AS96" s="117">
        <v>21719.38</v>
      </c>
      <c r="AT96" s="118">
        <f t="shared" si="56"/>
        <v>11414.16</v>
      </c>
      <c r="AU96" s="153">
        <f t="shared" si="57"/>
        <v>10305.220000000001</v>
      </c>
      <c r="AV96" s="450"/>
      <c r="AW96" s="153">
        <f t="shared" si="58"/>
        <v>10305.220000000001</v>
      </c>
      <c r="AX96" s="425"/>
      <c r="AY96" s="425"/>
      <c r="AZ96" s="425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7"/>
      <c r="BL96" s="427"/>
      <c r="BM96" s="426"/>
      <c r="BN96" s="426"/>
      <c r="BO96" s="426"/>
      <c r="BP96" s="426"/>
      <c r="BQ96" s="426"/>
      <c r="BR96" s="426"/>
      <c r="BS96" s="428"/>
      <c r="BT96" s="424"/>
      <c r="BU96" s="425"/>
      <c r="BV96" s="425"/>
      <c r="BW96" s="425"/>
      <c r="BX96" s="426"/>
      <c r="BY96" s="426"/>
      <c r="BZ96" s="426"/>
      <c r="CA96" s="426"/>
      <c r="CB96" s="426"/>
      <c r="CC96" s="426"/>
      <c r="CD96" s="426"/>
      <c r="CE96" s="426"/>
      <c r="CF96" s="426"/>
      <c r="CG96" s="426"/>
      <c r="CH96" s="427"/>
      <c r="CI96" s="427"/>
      <c r="CJ96" s="426"/>
      <c r="CK96" s="428"/>
    </row>
    <row r="97" spans="2:89" s="56" customFormat="1" ht="12.75" customHeight="1" outlineLevel="1" x14ac:dyDescent="0.3">
      <c r="B97" s="57"/>
      <c r="C97" s="281" t="s">
        <v>152</v>
      </c>
      <c r="D97" s="282"/>
      <c r="E97" s="282"/>
      <c r="F97" s="282"/>
      <c r="G97" s="283"/>
      <c r="H97" s="149">
        <v>97</v>
      </c>
      <c r="I97" s="164">
        <v>41183</v>
      </c>
      <c r="J97" s="164"/>
      <c r="K97" s="164" t="s">
        <v>291</v>
      </c>
      <c r="L97" s="115">
        <v>15</v>
      </c>
      <c r="M97" s="252"/>
      <c r="N97" s="252"/>
      <c r="O97" s="252" t="s">
        <v>287</v>
      </c>
      <c r="P97" s="151">
        <f t="shared" si="52"/>
        <v>9160.06</v>
      </c>
      <c r="Q97" s="117"/>
      <c r="R97" s="117"/>
      <c r="S97" s="117"/>
      <c r="T97" s="117">
        <v>9160.06</v>
      </c>
      <c r="U97" s="117"/>
      <c r="V97" s="152"/>
      <c r="W97" s="117">
        <v>9160.06</v>
      </c>
      <c r="X97" s="118">
        <v>4326.8999999999996</v>
      </c>
      <c r="Y97" s="153">
        <f t="shared" si="53"/>
        <v>4833.16</v>
      </c>
      <c r="Z97" s="151">
        <f t="shared" si="55"/>
        <v>9160.06</v>
      </c>
      <c r="AA97" s="117"/>
      <c r="AB97" s="117"/>
      <c r="AC97" s="117"/>
      <c r="AD97" s="117">
        <v>9160.06</v>
      </c>
      <c r="AE97" s="117"/>
      <c r="AF97" s="152"/>
      <c r="AG97" s="152"/>
      <c r="AH97" s="152"/>
      <c r="AI97" s="117">
        <v>9160.06</v>
      </c>
      <c r="AJ97" s="118">
        <v>610.91999999999996</v>
      </c>
      <c r="AK97" s="153">
        <f t="shared" si="54"/>
        <v>8549.14</v>
      </c>
      <c r="AL97" s="151">
        <f t="shared" si="59"/>
        <v>9160.06</v>
      </c>
      <c r="AM97" s="151">
        <v>0</v>
      </c>
      <c r="AN97" s="117"/>
      <c r="AO97" s="117"/>
      <c r="AP97" s="117">
        <v>9160.06</v>
      </c>
      <c r="AQ97" s="117"/>
      <c r="AR97" s="152"/>
      <c r="AS97" s="117">
        <v>9160.06</v>
      </c>
      <c r="AT97" s="118">
        <f t="shared" si="56"/>
        <v>4937.82</v>
      </c>
      <c r="AU97" s="153">
        <f t="shared" si="57"/>
        <v>4222.24</v>
      </c>
      <c r="AV97" s="450"/>
      <c r="AW97" s="153">
        <f t="shared" si="58"/>
        <v>4222.24</v>
      </c>
      <c r="AX97" s="425"/>
      <c r="AY97" s="425"/>
      <c r="AZ97" s="425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7"/>
      <c r="BL97" s="427"/>
      <c r="BM97" s="426"/>
      <c r="BN97" s="426"/>
      <c r="BO97" s="426"/>
      <c r="BP97" s="426"/>
      <c r="BQ97" s="426"/>
      <c r="BR97" s="426"/>
      <c r="BS97" s="428"/>
      <c r="BT97" s="424"/>
      <c r="BU97" s="425"/>
      <c r="BV97" s="425"/>
      <c r="BW97" s="425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7"/>
      <c r="CI97" s="427"/>
      <c r="CJ97" s="426"/>
      <c r="CK97" s="428"/>
    </row>
    <row r="98" spans="2:89" s="56" customFormat="1" ht="12.75" customHeight="1" outlineLevel="1" x14ac:dyDescent="0.3">
      <c r="B98" s="57"/>
      <c r="C98" s="281" t="s">
        <v>153</v>
      </c>
      <c r="D98" s="282"/>
      <c r="E98" s="282"/>
      <c r="F98" s="282"/>
      <c r="G98" s="283"/>
      <c r="H98" s="149">
        <v>99</v>
      </c>
      <c r="I98" s="164">
        <v>41183</v>
      </c>
      <c r="J98" s="164"/>
      <c r="K98" s="164" t="s">
        <v>291</v>
      </c>
      <c r="L98" s="115">
        <v>15</v>
      </c>
      <c r="M98" s="252"/>
      <c r="N98" s="252"/>
      <c r="O98" s="252" t="s">
        <v>287</v>
      </c>
      <c r="P98" s="151">
        <f t="shared" si="52"/>
        <v>21217.11</v>
      </c>
      <c r="Q98" s="117"/>
      <c r="R98" s="117"/>
      <c r="S98" s="117"/>
      <c r="T98" s="117">
        <v>21217.11</v>
      </c>
      <c r="U98" s="117"/>
      <c r="V98" s="152"/>
      <c r="W98" s="117">
        <v>21217.11</v>
      </c>
      <c r="X98" s="118">
        <v>9678.56</v>
      </c>
      <c r="Y98" s="153">
        <f t="shared" si="53"/>
        <v>11538.550000000001</v>
      </c>
      <c r="Z98" s="165">
        <f t="shared" si="55"/>
        <v>21217.11</v>
      </c>
      <c r="AA98" s="166"/>
      <c r="AB98" s="166"/>
      <c r="AC98" s="166"/>
      <c r="AD98" s="166">
        <v>21217.11</v>
      </c>
      <c r="AE98" s="166"/>
      <c r="AF98" s="167"/>
      <c r="AG98" s="167"/>
      <c r="AH98" s="167"/>
      <c r="AI98" s="166">
        <v>21217.11</v>
      </c>
      <c r="AJ98" s="168">
        <v>1415.16</v>
      </c>
      <c r="AK98" s="153">
        <f t="shared" si="54"/>
        <v>19801.95</v>
      </c>
      <c r="AL98" s="151">
        <f t="shared" si="59"/>
        <v>21217.11</v>
      </c>
      <c r="AM98" s="165">
        <v>0</v>
      </c>
      <c r="AN98" s="166"/>
      <c r="AO98" s="166"/>
      <c r="AP98" s="166">
        <v>21217.11</v>
      </c>
      <c r="AQ98" s="166"/>
      <c r="AR98" s="167"/>
      <c r="AS98" s="166">
        <v>21217.11</v>
      </c>
      <c r="AT98" s="118">
        <f t="shared" si="56"/>
        <v>11093.72</v>
      </c>
      <c r="AU98" s="153">
        <f t="shared" si="57"/>
        <v>10123.390000000001</v>
      </c>
      <c r="AV98" s="450"/>
      <c r="AW98" s="153">
        <f t="shared" si="58"/>
        <v>10123.390000000001</v>
      </c>
      <c r="AX98" s="425"/>
      <c r="AY98" s="425"/>
      <c r="AZ98" s="425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7"/>
      <c r="BL98" s="427"/>
      <c r="BM98" s="426"/>
      <c r="BN98" s="426"/>
      <c r="BO98" s="426"/>
      <c r="BP98" s="426"/>
      <c r="BQ98" s="426"/>
      <c r="BR98" s="426"/>
      <c r="BS98" s="428"/>
      <c r="BT98" s="424"/>
      <c r="BU98" s="425"/>
      <c r="BV98" s="425"/>
      <c r="BW98" s="425"/>
      <c r="BX98" s="426"/>
      <c r="BY98" s="426"/>
      <c r="BZ98" s="426"/>
      <c r="CA98" s="426"/>
      <c r="CB98" s="426"/>
      <c r="CC98" s="426"/>
      <c r="CD98" s="426"/>
      <c r="CE98" s="426"/>
      <c r="CF98" s="426"/>
      <c r="CG98" s="426"/>
      <c r="CH98" s="427"/>
      <c r="CI98" s="427"/>
      <c r="CJ98" s="426"/>
      <c r="CK98" s="428"/>
    </row>
    <row r="99" spans="2:89" s="56" customFormat="1" ht="12.75" customHeight="1" outlineLevel="1" x14ac:dyDescent="0.3">
      <c r="B99" s="57"/>
      <c r="C99" s="281" t="s">
        <v>154</v>
      </c>
      <c r="D99" s="282"/>
      <c r="E99" s="282"/>
      <c r="F99" s="282"/>
      <c r="G99" s="283"/>
      <c r="H99" s="149">
        <v>100</v>
      </c>
      <c r="I99" s="164">
        <v>41183</v>
      </c>
      <c r="J99" s="164"/>
      <c r="K99" s="164" t="s">
        <v>291</v>
      </c>
      <c r="L99" s="115">
        <v>15</v>
      </c>
      <c r="M99" s="252"/>
      <c r="N99" s="252"/>
      <c r="O99" s="252" t="s">
        <v>287</v>
      </c>
      <c r="P99" s="151">
        <f t="shared" si="52"/>
        <v>156077.51999999999</v>
      </c>
      <c r="Q99" s="117"/>
      <c r="R99" s="117"/>
      <c r="S99" s="117"/>
      <c r="T99" s="117">
        <v>156077.51999999999</v>
      </c>
      <c r="U99" s="117"/>
      <c r="V99" s="152"/>
      <c r="W99" s="117">
        <v>156077.51999999999</v>
      </c>
      <c r="X99" s="118">
        <v>74376.210000000006</v>
      </c>
      <c r="Y99" s="153">
        <f t="shared" si="53"/>
        <v>81701.309999999983</v>
      </c>
      <c r="Z99" s="165">
        <f t="shared" si="55"/>
        <v>156077.51999999999</v>
      </c>
      <c r="AA99" s="166"/>
      <c r="AB99" s="166"/>
      <c r="AC99" s="166"/>
      <c r="AD99" s="166">
        <v>156077.51999999999</v>
      </c>
      <c r="AE99" s="166"/>
      <c r="AF99" s="167"/>
      <c r="AG99" s="167"/>
      <c r="AH99" s="167"/>
      <c r="AI99" s="166">
        <v>156077.51999999999</v>
      </c>
      <c r="AJ99" s="168">
        <v>10410.36</v>
      </c>
      <c r="AK99" s="153">
        <f t="shared" si="54"/>
        <v>145667.15999999997</v>
      </c>
      <c r="AL99" s="151">
        <f t="shared" si="59"/>
        <v>156077.51999999999</v>
      </c>
      <c r="AM99" s="165">
        <v>0</v>
      </c>
      <c r="AN99" s="166"/>
      <c r="AO99" s="166"/>
      <c r="AP99" s="166">
        <v>156077.51999999999</v>
      </c>
      <c r="AQ99" s="166"/>
      <c r="AR99" s="167"/>
      <c r="AS99" s="166">
        <v>156077.51999999999</v>
      </c>
      <c r="AT99" s="118">
        <f t="shared" si="56"/>
        <v>84786.57</v>
      </c>
      <c r="AU99" s="153">
        <f t="shared" si="57"/>
        <v>71290.949999999983</v>
      </c>
      <c r="AV99" s="450"/>
      <c r="AW99" s="153">
        <f t="shared" si="58"/>
        <v>71290.949999999983</v>
      </c>
      <c r="AX99" s="425"/>
      <c r="AY99" s="425"/>
      <c r="AZ99" s="425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7"/>
      <c r="BL99" s="427"/>
      <c r="BM99" s="426"/>
      <c r="BN99" s="426"/>
      <c r="BO99" s="426"/>
      <c r="BP99" s="426"/>
      <c r="BQ99" s="426"/>
      <c r="BR99" s="426"/>
      <c r="BS99" s="428"/>
      <c r="BT99" s="424"/>
      <c r="BU99" s="425"/>
      <c r="BV99" s="425"/>
      <c r="BW99" s="425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7"/>
      <c r="CI99" s="427"/>
      <c r="CJ99" s="426"/>
      <c r="CK99" s="428"/>
    </row>
    <row r="100" spans="2:89" s="56" customFormat="1" ht="12.75" customHeight="1" outlineLevel="1" x14ac:dyDescent="0.3">
      <c r="B100" s="57"/>
      <c r="C100" s="281" t="s">
        <v>155</v>
      </c>
      <c r="D100" s="282"/>
      <c r="E100" s="282"/>
      <c r="F100" s="282"/>
      <c r="G100" s="283"/>
      <c r="H100" s="149">
        <v>163</v>
      </c>
      <c r="I100" s="164">
        <v>43187</v>
      </c>
      <c r="J100" s="164"/>
      <c r="K100" s="164"/>
      <c r="L100" s="115">
        <v>5</v>
      </c>
      <c r="M100" s="252"/>
      <c r="N100" s="252"/>
      <c r="O100" s="252" t="s">
        <v>288</v>
      </c>
      <c r="P100" s="151">
        <f t="shared" si="52"/>
        <v>4290</v>
      </c>
      <c r="Q100" s="117"/>
      <c r="R100" s="117"/>
      <c r="S100" s="117"/>
      <c r="T100" s="117">
        <v>4290</v>
      </c>
      <c r="U100" s="117"/>
      <c r="V100" s="152"/>
      <c r="W100" s="117">
        <v>4290</v>
      </c>
      <c r="X100" s="118">
        <v>1501.5</v>
      </c>
      <c r="Y100" s="153">
        <f t="shared" si="53"/>
        <v>2788.5</v>
      </c>
      <c r="Z100" s="151">
        <f t="shared" si="55"/>
        <v>4290</v>
      </c>
      <c r="AA100" s="117"/>
      <c r="AB100" s="117"/>
      <c r="AC100" s="117"/>
      <c r="AD100" s="117">
        <v>4290</v>
      </c>
      <c r="AE100" s="117"/>
      <c r="AF100" s="152"/>
      <c r="AG100" s="152"/>
      <c r="AH100" s="152"/>
      <c r="AI100" s="117">
        <v>4290</v>
      </c>
      <c r="AJ100" s="118">
        <v>858</v>
      </c>
      <c r="AK100" s="153">
        <f t="shared" si="54"/>
        <v>3432</v>
      </c>
      <c r="AL100" s="151">
        <f t="shared" si="59"/>
        <v>4290</v>
      </c>
      <c r="AM100" s="151"/>
      <c r="AN100" s="117"/>
      <c r="AO100" s="117"/>
      <c r="AP100" s="117">
        <v>4290</v>
      </c>
      <c r="AQ100" s="117"/>
      <c r="AR100" s="152"/>
      <c r="AS100" s="117">
        <v>4290</v>
      </c>
      <c r="AT100" s="118">
        <f t="shared" si="56"/>
        <v>2359.5</v>
      </c>
      <c r="AU100" s="153">
        <f t="shared" si="57"/>
        <v>1930.5</v>
      </c>
      <c r="AV100" s="450"/>
      <c r="AW100" s="153">
        <f t="shared" si="58"/>
        <v>1930.5</v>
      </c>
      <c r="AX100" s="425"/>
      <c r="AY100" s="425"/>
      <c r="AZ100" s="425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7"/>
      <c r="BL100" s="427"/>
      <c r="BM100" s="426"/>
      <c r="BN100" s="426"/>
      <c r="BO100" s="426"/>
      <c r="BP100" s="426"/>
      <c r="BQ100" s="426"/>
      <c r="BR100" s="426"/>
      <c r="BS100" s="428"/>
      <c r="BT100" s="424"/>
      <c r="BU100" s="425"/>
      <c r="BV100" s="425"/>
      <c r="BW100" s="425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7"/>
      <c r="CI100" s="427"/>
      <c r="CJ100" s="426"/>
      <c r="CK100" s="428"/>
    </row>
    <row r="101" spans="2:89" s="56" customFormat="1" ht="12.75" customHeight="1" outlineLevel="1" x14ac:dyDescent="0.3">
      <c r="B101" s="57"/>
      <c r="C101" s="269" t="s">
        <v>156</v>
      </c>
      <c r="D101" s="270"/>
      <c r="E101" s="270"/>
      <c r="F101" s="270"/>
      <c r="G101" s="271"/>
      <c r="H101" s="154">
        <v>64</v>
      </c>
      <c r="I101" s="155">
        <v>40309</v>
      </c>
      <c r="J101" s="155"/>
      <c r="K101" s="155"/>
      <c r="L101" s="143">
        <v>4</v>
      </c>
      <c r="M101" s="251"/>
      <c r="N101" s="251"/>
      <c r="O101" s="251"/>
      <c r="P101" s="144">
        <f t="shared" si="52"/>
        <v>14481</v>
      </c>
      <c r="Q101" s="104"/>
      <c r="R101" s="104"/>
      <c r="S101" s="104"/>
      <c r="T101" s="104">
        <v>14481</v>
      </c>
      <c r="U101" s="104"/>
      <c r="V101" s="145"/>
      <c r="W101" s="104">
        <v>14481</v>
      </c>
      <c r="X101" s="105">
        <v>14480.71</v>
      </c>
      <c r="Y101" s="146">
        <f t="shared" si="53"/>
        <v>0.29000000000087311</v>
      </c>
      <c r="Z101" s="144">
        <f t="shared" si="55"/>
        <v>14481</v>
      </c>
      <c r="AA101" s="104"/>
      <c r="AB101" s="104"/>
      <c r="AC101" s="104"/>
      <c r="AD101" s="104">
        <v>14481</v>
      </c>
      <c r="AE101" s="104"/>
      <c r="AF101" s="145"/>
      <c r="AG101" s="145"/>
      <c r="AH101" s="145"/>
      <c r="AI101" s="104">
        <v>14481</v>
      </c>
      <c r="AJ101" s="105">
        <v>0</v>
      </c>
      <c r="AK101" s="146">
        <f t="shared" si="54"/>
        <v>14481</v>
      </c>
      <c r="AL101" s="144">
        <f t="shared" si="59"/>
        <v>14481</v>
      </c>
      <c r="AM101" s="144"/>
      <c r="AN101" s="104"/>
      <c r="AO101" s="104"/>
      <c r="AP101" s="104">
        <v>14481</v>
      </c>
      <c r="AQ101" s="104"/>
      <c r="AR101" s="145"/>
      <c r="AS101" s="104">
        <v>14481</v>
      </c>
      <c r="AT101" s="105">
        <f t="shared" si="56"/>
        <v>14480.71</v>
      </c>
      <c r="AU101" s="146">
        <f t="shared" si="57"/>
        <v>0.29000000000087311</v>
      </c>
      <c r="AV101" s="64"/>
      <c r="AW101" s="424"/>
      <c r="AX101" s="425"/>
      <c r="AY101" s="425"/>
      <c r="AZ101" s="425"/>
      <c r="BA101" s="426"/>
      <c r="BB101" s="426"/>
      <c r="BC101" s="426"/>
      <c r="BD101" s="426"/>
      <c r="BE101" s="426"/>
      <c r="BF101" s="426"/>
      <c r="BG101" s="426"/>
      <c r="BH101" s="426"/>
      <c r="BI101" s="426"/>
      <c r="BJ101" s="426"/>
      <c r="BK101" s="427"/>
      <c r="BL101" s="427"/>
      <c r="BM101" s="426"/>
      <c r="BN101" s="426"/>
      <c r="BO101" s="426"/>
      <c r="BP101" s="426"/>
      <c r="BQ101" s="426"/>
      <c r="BR101" s="426"/>
      <c r="BS101" s="428"/>
      <c r="BT101" s="424"/>
      <c r="BU101" s="425"/>
      <c r="BV101" s="425"/>
      <c r="BW101" s="425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7"/>
      <c r="CI101" s="427"/>
      <c r="CJ101" s="426"/>
      <c r="CK101" s="428"/>
    </row>
    <row r="102" spans="2:89" s="56" customFormat="1" ht="12.75" customHeight="1" x14ac:dyDescent="0.3">
      <c r="B102" s="170" t="s">
        <v>157</v>
      </c>
      <c r="C102" s="287" t="s">
        <v>158</v>
      </c>
      <c r="D102" s="288"/>
      <c r="E102" s="288"/>
      <c r="F102" s="288"/>
      <c r="G102" s="289"/>
      <c r="H102" s="171"/>
      <c r="I102" s="187"/>
      <c r="J102" s="187"/>
      <c r="K102" s="187"/>
      <c r="L102" s="171"/>
      <c r="M102" s="253"/>
      <c r="N102" s="253"/>
      <c r="O102" s="253"/>
      <c r="P102" s="172">
        <v>31347.1</v>
      </c>
      <c r="Q102" s="172">
        <v>0</v>
      </c>
      <c r="R102" s="172">
        <v>0</v>
      </c>
      <c r="S102" s="172">
        <v>0</v>
      </c>
      <c r="T102" s="172">
        <v>31347.1</v>
      </c>
      <c r="U102" s="172">
        <v>0</v>
      </c>
      <c r="V102" s="172">
        <v>0</v>
      </c>
      <c r="W102" s="172">
        <v>31347.1</v>
      </c>
      <c r="X102" s="172">
        <v>29902.04</v>
      </c>
      <c r="Y102" s="172">
        <v>1445.0600000000002</v>
      </c>
      <c r="Z102" s="172">
        <f t="shared" ref="Z102:AT102" si="60">Z104+Z109</f>
        <v>34023.549999999996</v>
      </c>
      <c r="AA102" s="172">
        <f t="shared" si="60"/>
        <v>0</v>
      </c>
      <c r="AB102" s="172">
        <f t="shared" si="60"/>
        <v>0</v>
      </c>
      <c r="AC102" s="172">
        <f t="shared" si="60"/>
        <v>0</v>
      </c>
      <c r="AD102" s="172">
        <f t="shared" si="60"/>
        <v>34023.549999999996</v>
      </c>
      <c r="AE102" s="172">
        <f t="shared" si="60"/>
        <v>79.84</v>
      </c>
      <c r="AF102" s="172"/>
      <c r="AG102" s="172"/>
      <c r="AH102" s="172">
        <f t="shared" si="60"/>
        <v>0</v>
      </c>
      <c r="AI102" s="172">
        <f t="shared" si="60"/>
        <v>34023.549999999996</v>
      </c>
      <c r="AJ102" s="172">
        <f t="shared" si="60"/>
        <v>1083.78</v>
      </c>
      <c r="AK102" s="172">
        <f t="shared" si="60"/>
        <v>32939.769999999997</v>
      </c>
      <c r="AL102" s="172">
        <f>AL104+AL109</f>
        <v>24821.07</v>
      </c>
      <c r="AM102" s="172">
        <f t="shared" si="60"/>
        <v>0</v>
      </c>
      <c r="AN102" s="172">
        <f t="shared" si="60"/>
        <v>0</v>
      </c>
      <c r="AO102" s="172">
        <f t="shared" si="60"/>
        <v>0</v>
      </c>
      <c r="AP102" s="172">
        <f t="shared" si="60"/>
        <v>24821.07</v>
      </c>
      <c r="AQ102" s="172">
        <f t="shared" si="60"/>
        <v>639.16999999999996</v>
      </c>
      <c r="AR102" s="172"/>
      <c r="AS102" s="172">
        <f t="shared" si="60"/>
        <v>24821.07</v>
      </c>
      <c r="AT102" s="172">
        <f t="shared" si="60"/>
        <v>22597.309999999994</v>
      </c>
      <c r="AU102" s="172">
        <f>AU104+AU109</f>
        <v>2223.7600000000002</v>
      </c>
      <c r="AV102" s="75"/>
      <c r="AW102" s="172">
        <f>AW104+AW109</f>
        <v>639.45999999999992</v>
      </c>
      <c r="AX102" s="425"/>
      <c r="AY102" s="425"/>
      <c r="AZ102" s="425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7"/>
      <c r="BL102" s="427"/>
      <c r="BM102" s="426"/>
      <c r="BN102" s="426"/>
      <c r="BO102" s="426"/>
      <c r="BP102" s="426"/>
      <c r="BQ102" s="426"/>
      <c r="BR102" s="426"/>
      <c r="BS102" s="428"/>
      <c r="BT102" s="424"/>
      <c r="BU102" s="425"/>
      <c r="BV102" s="425"/>
      <c r="BW102" s="425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7"/>
      <c r="CI102" s="427"/>
      <c r="CJ102" s="426"/>
      <c r="CK102" s="428"/>
    </row>
    <row r="103" spans="2:89" s="56" customFormat="1" ht="37.5" customHeight="1" outlineLevel="1" x14ac:dyDescent="0.3">
      <c r="B103" s="57"/>
      <c r="C103" s="293" t="s">
        <v>159</v>
      </c>
      <c r="D103" s="294"/>
      <c r="E103" s="294"/>
      <c r="F103" s="294"/>
      <c r="G103" s="295"/>
      <c r="H103" s="66"/>
      <c r="I103" s="188"/>
      <c r="J103" s="188"/>
      <c r="K103" s="188"/>
      <c r="L103" s="66"/>
      <c r="M103" s="245"/>
      <c r="N103" s="245"/>
      <c r="O103" s="24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173"/>
      <c r="AW103" s="424"/>
      <c r="AX103" s="425"/>
      <c r="AY103" s="425"/>
      <c r="AZ103" s="425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7"/>
      <c r="BL103" s="427"/>
      <c r="BM103" s="426"/>
      <c r="BN103" s="426"/>
      <c r="BO103" s="426"/>
      <c r="BP103" s="426"/>
      <c r="BQ103" s="426"/>
      <c r="BR103" s="426"/>
      <c r="BS103" s="428"/>
      <c r="BT103" s="424"/>
      <c r="BU103" s="425"/>
      <c r="BV103" s="425"/>
      <c r="BW103" s="425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7"/>
      <c r="CI103" s="427"/>
      <c r="CJ103" s="426"/>
      <c r="CK103" s="428"/>
    </row>
    <row r="104" spans="2:89" s="56" customFormat="1" ht="26.25" customHeight="1" outlineLevel="1" x14ac:dyDescent="0.3">
      <c r="B104" s="148"/>
      <c r="C104" s="290" t="s">
        <v>160</v>
      </c>
      <c r="D104" s="291"/>
      <c r="E104" s="291"/>
      <c r="F104" s="291"/>
      <c r="G104" s="292"/>
      <c r="H104" s="73"/>
      <c r="I104" s="185"/>
      <c r="J104" s="185"/>
      <c r="K104" s="185"/>
      <c r="L104" s="73"/>
      <c r="M104" s="246"/>
      <c r="N104" s="246"/>
      <c r="O104" s="246"/>
      <c r="P104" s="74">
        <f>P105+P106+P107</f>
        <v>12817.74</v>
      </c>
      <c r="Q104" s="74">
        <f t="shared" ref="Q104:AJ104" si="61">Q105+Q106+Q107</f>
        <v>0</v>
      </c>
      <c r="R104" s="74">
        <f t="shared" si="61"/>
        <v>0</v>
      </c>
      <c r="S104" s="74">
        <f t="shared" si="61"/>
        <v>0</v>
      </c>
      <c r="T104" s="74">
        <f t="shared" si="61"/>
        <v>12817.74</v>
      </c>
      <c r="U104" s="74">
        <f t="shared" si="61"/>
        <v>0</v>
      </c>
      <c r="V104" s="74">
        <f t="shared" si="61"/>
        <v>0</v>
      </c>
      <c r="W104" s="74">
        <f t="shared" si="61"/>
        <v>12817.74</v>
      </c>
      <c r="X104" s="74">
        <f t="shared" si="61"/>
        <v>12193.45</v>
      </c>
      <c r="Y104" s="74">
        <f t="shared" si="61"/>
        <v>624.29</v>
      </c>
      <c r="Z104" s="74">
        <f t="shared" si="61"/>
        <v>12817.74</v>
      </c>
      <c r="AA104" s="74">
        <f t="shared" si="61"/>
        <v>0</v>
      </c>
      <c r="AB104" s="74">
        <f t="shared" si="61"/>
        <v>0</v>
      </c>
      <c r="AC104" s="74">
        <f t="shared" si="61"/>
        <v>0</v>
      </c>
      <c r="AD104" s="74">
        <f>AD105+AD106+AD107</f>
        <v>12817.74</v>
      </c>
      <c r="AE104" s="74">
        <f t="shared" si="61"/>
        <v>0</v>
      </c>
      <c r="AF104" s="74"/>
      <c r="AG104" s="74"/>
      <c r="AH104" s="74">
        <f t="shared" si="61"/>
        <v>0</v>
      </c>
      <c r="AI104" s="74">
        <f t="shared" si="61"/>
        <v>12817.74</v>
      </c>
      <c r="AJ104" s="74">
        <f t="shared" si="61"/>
        <v>623.41999999999996</v>
      </c>
      <c r="AK104" s="74">
        <f>AK105+AK106+AK107</f>
        <v>12194.32</v>
      </c>
      <c r="AL104" s="74">
        <f>AL107</f>
        <v>3615.26</v>
      </c>
      <c r="AM104" s="74">
        <f t="shared" ref="AM104:AT104" si="62">AM107</f>
        <v>0</v>
      </c>
      <c r="AN104" s="74">
        <f t="shared" si="62"/>
        <v>0</v>
      </c>
      <c r="AO104" s="74">
        <f t="shared" si="62"/>
        <v>0</v>
      </c>
      <c r="AP104" s="74">
        <f t="shared" si="62"/>
        <v>3615.26</v>
      </c>
      <c r="AQ104" s="74">
        <f t="shared" si="62"/>
        <v>0</v>
      </c>
      <c r="AR104" s="74"/>
      <c r="AS104" s="74">
        <f t="shared" si="62"/>
        <v>3615.26</v>
      </c>
      <c r="AT104" s="74">
        <f t="shared" si="62"/>
        <v>3614.9700000000003</v>
      </c>
      <c r="AU104" s="74">
        <f>AU107</f>
        <v>0.28999999999996362</v>
      </c>
      <c r="AV104" s="75"/>
      <c r="AW104" s="74">
        <f t="shared" ref="AV104:AW104" si="63">AW107</f>
        <v>0.28999999999996362</v>
      </c>
      <c r="AX104" s="425"/>
      <c r="AY104" s="425"/>
      <c r="AZ104" s="425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7"/>
      <c r="BL104" s="427"/>
      <c r="BM104" s="426"/>
      <c r="BN104" s="426"/>
      <c r="BO104" s="426"/>
      <c r="BP104" s="426"/>
      <c r="BQ104" s="426"/>
      <c r="BR104" s="426"/>
      <c r="BS104" s="428"/>
      <c r="BT104" s="424"/>
      <c r="BU104" s="425"/>
      <c r="BV104" s="425"/>
      <c r="BW104" s="425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7"/>
      <c r="CI104" s="427"/>
      <c r="CJ104" s="426"/>
      <c r="CK104" s="428"/>
    </row>
    <row r="105" spans="2:89" s="56" customFormat="1" ht="12.75" customHeight="1" outlineLevel="1" x14ac:dyDescent="0.3">
      <c r="B105" s="57"/>
      <c r="C105" s="296" t="s">
        <v>161</v>
      </c>
      <c r="D105" s="297"/>
      <c r="E105" s="297"/>
      <c r="F105" s="297"/>
      <c r="G105" s="298"/>
      <c r="H105" s="175">
        <v>75</v>
      </c>
      <c r="I105" s="155">
        <v>40724</v>
      </c>
      <c r="J105" s="155"/>
      <c r="K105" s="155"/>
      <c r="L105" s="143">
        <v>7</v>
      </c>
      <c r="M105" s="251"/>
      <c r="N105" s="251"/>
      <c r="O105" s="251"/>
      <c r="P105" s="156">
        <f>Q105+T105</f>
        <v>5501.34</v>
      </c>
      <c r="Q105" s="157"/>
      <c r="R105" s="157"/>
      <c r="S105" s="157"/>
      <c r="T105" s="157">
        <v>5501.34</v>
      </c>
      <c r="U105" s="157"/>
      <c r="V105" s="158"/>
      <c r="W105" s="157">
        <v>5501.34</v>
      </c>
      <c r="X105" s="159">
        <v>5501.05</v>
      </c>
      <c r="Y105" s="160">
        <f>W105-X105</f>
        <v>0.28999999999996362</v>
      </c>
      <c r="Z105" s="156">
        <f>AA105+AD105</f>
        <v>5501.34</v>
      </c>
      <c r="AA105" s="156">
        <v>0</v>
      </c>
      <c r="AB105" s="157"/>
      <c r="AC105" s="157"/>
      <c r="AD105" s="157">
        <v>5501.34</v>
      </c>
      <c r="AE105" s="157"/>
      <c r="AF105" s="158"/>
      <c r="AG105" s="158"/>
      <c r="AH105" s="158"/>
      <c r="AI105" s="157">
        <v>5501.34</v>
      </c>
      <c r="AJ105" s="159">
        <v>0</v>
      </c>
      <c r="AK105" s="160">
        <f>AI105-AJ105</f>
        <v>5501.34</v>
      </c>
      <c r="AL105" s="156">
        <f>AM105+AP105</f>
        <v>-5501.34</v>
      </c>
      <c r="AM105" s="156">
        <f>Q105-AA105</f>
        <v>0</v>
      </c>
      <c r="AN105" s="157"/>
      <c r="AO105" s="157"/>
      <c r="AP105" s="157">
        <v>-5501.34</v>
      </c>
      <c r="AQ105" s="157"/>
      <c r="AR105" s="158"/>
      <c r="AS105" s="157">
        <v>-5501.34</v>
      </c>
      <c r="AT105" s="159">
        <f>-(X105+AJ105)</f>
        <v>-5501.05</v>
      </c>
      <c r="AU105" s="160">
        <f>AS105-AT105</f>
        <v>-0.28999999999996362</v>
      </c>
      <c r="AV105" s="64"/>
      <c r="AW105" s="424"/>
      <c r="AX105" s="425"/>
      <c r="AY105" s="425"/>
      <c r="AZ105" s="425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7"/>
      <c r="BL105" s="427"/>
      <c r="BM105" s="426"/>
      <c r="BN105" s="426"/>
      <c r="BO105" s="426"/>
      <c r="BP105" s="426"/>
      <c r="BQ105" s="426"/>
      <c r="BR105" s="426"/>
      <c r="BS105" s="428"/>
      <c r="BT105" s="424"/>
      <c r="BU105" s="425"/>
      <c r="BV105" s="425"/>
      <c r="BW105" s="425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7"/>
      <c r="CI105" s="427"/>
      <c r="CJ105" s="426"/>
      <c r="CK105" s="428"/>
    </row>
    <row r="106" spans="2:89" s="56" customFormat="1" ht="12.75" customHeight="1" outlineLevel="1" x14ac:dyDescent="0.3">
      <c r="B106" s="65"/>
      <c r="C106" s="296" t="s">
        <v>162</v>
      </c>
      <c r="D106" s="297"/>
      <c r="E106" s="297"/>
      <c r="F106" s="297"/>
      <c r="G106" s="298"/>
      <c r="H106" s="175">
        <v>79</v>
      </c>
      <c r="I106" s="155">
        <v>40724</v>
      </c>
      <c r="J106" s="155"/>
      <c r="K106" s="155"/>
      <c r="L106" s="143">
        <v>7</v>
      </c>
      <c r="M106" s="251"/>
      <c r="N106" s="251"/>
      <c r="O106" s="251"/>
      <c r="P106" s="156">
        <f>Q106+T106</f>
        <v>3701.14</v>
      </c>
      <c r="Q106" s="157"/>
      <c r="R106" s="157"/>
      <c r="S106" s="157"/>
      <c r="T106" s="157">
        <v>3701.14</v>
      </c>
      <c r="U106" s="157"/>
      <c r="V106" s="158"/>
      <c r="W106" s="157">
        <v>3701.14</v>
      </c>
      <c r="X106" s="159">
        <v>3700.85</v>
      </c>
      <c r="Y106" s="160">
        <f>W106-X106</f>
        <v>0.28999999999996362</v>
      </c>
      <c r="Z106" s="156">
        <f>AA106+AD106</f>
        <v>3701.14</v>
      </c>
      <c r="AA106" s="156">
        <v>0</v>
      </c>
      <c r="AB106" s="157"/>
      <c r="AC106" s="157"/>
      <c r="AD106" s="157">
        <v>3701.14</v>
      </c>
      <c r="AE106" s="157"/>
      <c r="AF106" s="158"/>
      <c r="AG106" s="158"/>
      <c r="AH106" s="158"/>
      <c r="AI106" s="157">
        <v>3701.14</v>
      </c>
      <c r="AJ106" s="159">
        <v>0</v>
      </c>
      <c r="AK106" s="160">
        <f>AI106-AJ106</f>
        <v>3701.14</v>
      </c>
      <c r="AL106" s="156">
        <f>AM106+AP106</f>
        <v>-3701.14</v>
      </c>
      <c r="AM106" s="156">
        <f>Q106-AA106</f>
        <v>0</v>
      </c>
      <c r="AN106" s="157"/>
      <c r="AO106" s="157"/>
      <c r="AP106" s="157">
        <v>-3701.14</v>
      </c>
      <c r="AQ106" s="157"/>
      <c r="AR106" s="158"/>
      <c r="AS106" s="157">
        <v>-3701.14</v>
      </c>
      <c r="AT106" s="159">
        <f>-(X106+AJ106)</f>
        <v>-3700.85</v>
      </c>
      <c r="AU106" s="160">
        <f>AS106-AT106</f>
        <v>-0.28999999999996362</v>
      </c>
      <c r="AV106" s="64"/>
      <c r="AW106" s="424"/>
      <c r="AX106" s="425"/>
      <c r="AY106" s="425"/>
      <c r="AZ106" s="425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7"/>
      <c r="BL106" s="427"/>
      <c r="BM106" s="426"/>
      <c r="BN106" s="426"/>
      <c r="BO106" s="426"/>
      <c r="BP106" s="426"/>
      <c r="BQ106" s="426"/>
      <c r="BR106" s="426"/>
      <c r="BS106" s="428"/>
      <c r="BT106" s="424"/>
      <c r="BU106" s="425"/>
      <c r="BV106" s="425"/>
      <c r="BW106" s="425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7"/>
      <c r="CI106" s="427"/>
      <c r="CJ106" s="426"/>
      <c r="CK106" s="428"/>
    </row>
    <row r="107" spans="2:89" s="56" customFormat="1" ht="12.75" customHeight="1" outlineLevel="1" x14ac:dyDescent="0.3">
      <c r="B107" s="65"/>
      <c r="C107" s="281" t="s">
        <v>163</v>
      </c>
      <c r="D107" s="282"/>
      <c r="E107" s="282"/>
      <c r="F107" s="282"/>
      <c r="G107" s="283"/>
      <c r="H107" s="149">
        <v>92</v>
      </c>
      <c r="I107" s="164">
        <v>41183</v>
      </c>
      <c r="J107" s="164"/>
      <c r="K107" s="164" t="s">
        <v>291</v>
      </c>
      <c r="L107" s="115">
        <v>7</v>
      </c>
      <c r="M107" s="252"/>
      <c r="N107" s="252"/>
      <c r="O107" s="252" t="s">
        <v>287</v>
      </c>
      <c r="P107" s="151">
        <f>Q107+T107</f>
        <v>3615.26</v>
      </c>
      <c r="Q107" s="166"/>
      <c r="R107" s="166"/>
      <c r="S107" s="166"/>
      <c r="T107" s="166">
        <v>3615.26</v>
      </c>
      <c r="U107" s="166"/>
      <c r="V107" s="167"/>
      <c r="W107" s="166">
        <v>3615.26</v>
      </c>
      <c r="X107" s="168">
        <v>2991.55</v>
      </c>
      <c r="Y107" s="119">
        <f>W107-X107</f>
        <v>623.71</v>
      </c>
      <c r="Z107" s="151">
        <f>AA107+AD107</f>
        <v>3615.26</v>
      </c>
      <c r="AA107" s="117"/>
      <c r="AB107" s="117"/>
      <c r="AC107" s="117"/>
      <c r="AD107" s="117">
        <v>3615.26</v>
      </c>
      <c r="AE107" s="117"/>
      <c r="AF107" s="152"/>
      <c r="AG107" s="152"/>
      <c r="AH107" s="152"/>
      <c r="AI107" s="117">
        <v>3615.26</v>
      </c>
      <c r="AJ107" s="118">
        <v>623.41999999999996</v>
      </c>
      <c r="AK107" s="153">
        <f>AI107-AJ107</f>
        <v>2991.84</v>
      </c>
      <c r="AL107" s="151">
        <f>AM107+AP107</f>
        <v>3615.26</v>
      </c>
      <c r="AM107" s="151">
        <v>0</v>
      </c>
      <c r="AN107" s="117"/>
      <c r="AO107" s="117"/>
      <c r="AP107" s="117">
        <v>3615.26</v>
      </c>
      <c r="AQ107" s="117"/>
      <c r="AR107" s="152"/>
      <c r="AS107" s="117">
        <v>3615.26</v>
      </c>
      <c r="AT107" s="118">
        <f>X107+AJ107</f>
        <v>3614.9700000000003</v>
      </c>
      <c r="AU107" s="153">
        <f>AS107-AT107</f>
        <v>0.28999999999996362</v>
      </c>
      <c r="AV107" s="450"/>
      <c r="AW107" s="153">
        <f t="shared" ref="AV107:AW107" si="64">AU107-AV107</f>
        <v>0.28999999999996362</v>
      </c>
      <c r="AX107" s="425"/>
      <c r="AY107" s="425"/>
      <c r="AZ107" s="425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7"/>
      <c r="BL107" s="427"/>
      <c r="BM107" s="426"/>
      <c r="BN107" s="426"/>
      <c r="BO107" s="426"/>
      <c r="BP107" s="426"/>
      <c r="BQ107" s="426"/>
      <c r="BR107" s="426"/>
      <c r="BS107" s="428"/>
      <c r="BT107" s="424"/>
      <c r="BU107" s="425"/>
      <c r="BV107" s="425"/>
      <c r="BW107" s="425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7"/>
      <c r="CI107" s="427"/>
      <c r="CJ107" s="426"/>
      <c r="CK107" s="428"/>
    </row>
    <row r="108" spans="2:89" s="56" customFormat="1" ht="36.75" customHeight="1" outlineLevel="1" x14ac:dyDescent="0.3">
      <c r="B108" s="65"/>
      <c r="C108" s="293" t="s">
        <v>164</v>
      </c>
      <c r="D108" s="294"/>
      <c r="E108" s="294"/>
      <c r="F108" s="294"/>
      <c r="G108" s="295"/>
      <c r="H108" s="66"/>
      <c r="I108" s="188"/>
      <c r="J108" s="188"/>
      <c r="K108" s="188"/>
      <c r="L108" s="66"/>
      <c r="M108" s="245"/>
      <c r="N108" s="245"/>
      <c r="O108" s="245"/>
      <c r="P108" s="67"/>
      <c r="Q108" s="68"/>
      <c r="R108" s="68"/>
      <c r="S108" s="68"/>
      <c r="T108" s="68"/>
      <c r="U108" s="68"/>
      <c r="V108" s="69"/>
      <c r="W108" s="68"/>
      <c r="X108" s="70"/>
      <c r="Y108" s="71"/>
      <c r="Z108" s="67"/>
      <c r="AA108" s="68"/>
      <c r="AB108" s="68"/>
      <c r="AC108" s="68"/>
      <c r="AD108" s="68"/>
      <c r="AE108" s="68"/>
      <c r="AF108" s="69"/>
      <c r="AG108" s="69"/>
      <c r="AH108" s="69"/>
      <c r="AI108" s="68"/>
      <c r="AJ108" s="70"/>
      <c r="AK108" s="71"/>
      <c r="AL108" s="67"/>
      <c r="AM108" s="68"/>
      <c r="AN108" s="68"/>
      <c r="AO108" s="68"/>
      <c r="AP108" s="68"/>
      <c r="AQ108" s="68"/>
      <c r="AR108" s="69"/>
      <c r="AS108" s="68"/>
      <c r="AT108" s="70"/>
      <c r="AU108" s="71"/>
      <c r="AV108" s="64"/>
      <c r="AW108" s="424"/>
      <c r="AX108" s="425"/>
      <c r="AY108" s="425"/>
      <c r="AZ108" s="425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7"/>
      <c r="BL108" s="427"/>
      <c r="BM108" s="426"/>
      <c r="BN108" s="426"/>
      <c r="BO108" s="426"/>
      <c r="BP108" s="426"/>
      <c r="BQ108" s="426"/>
      <c r="BR108" s="426"/>
      <c r="BS108" s="428"/>
      <c r="BT108" s="424"/>
      <c r="BU108" s="425"/>
      <c r="BV108" s="425"/>
      <c r="BW108" s="425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7"/>
      <c r="CI108" s="427"/>
      <c r="CJ108" s="426"/>
      <c r="CK108" s="428"/>
    </row>
    <row r="109" spans="2:89" s="56" customFormat="1" ht="24" customHeight="1" outlineLevel="1" x14ac:dyDescent="0.3">
      <c r="B109" s="140"/>
      <c r="C109" s="290" t="s">
        <v>165</v>
      </c>
      <c r="D109" s="291"/>
      <c r="E109" s="291"/>
      <c r="F109" s="291"/>
      <c r="G109" s="292"/>
      <c r="H109" s="73"/>
      <c r="I109" s="73"/>
      <c r="J109" s="73"/>
      <c r="K109" s="73"/>
      <c r="L109" s="73"/>
      <c r="M109" s="246"/>
      <c r="N109" s="246"/>
      <c r="O109" s="246"/>
      <c r="P109" s="74">
        <f>SUM(P110:P135)</f>
        <v>18529.36</v>
      </c>
      <c r="Q109" s="74">
        <f t="shared" ref="Q109:AT109" si="65">SUM(Q110:Q135)</f>
        <v>0</v>
      </c>
      <c r="R109" s="74">
        <f t="shared" si="65"/>
        <v>0</v>
      </c>
      <c r="S109" s="74">
        <f t="shared" si="65"/>
        <v>0</v>
      </c>
      <c r="T109" s="74">
        <f t="shared" si="65"/>
        <v>18529.36</v>
      </c>
      <c r="U109" s="74">
        <f t="shared" si="65"/>
        <v>0</v>
      </c>
      <c r="V109" s="74">
        <f t="shared" si="65"/>
        <v>0</v>
      </c>
      <c r="W109" s="74">
        <f t="shared" si="65"/>
        <v>18529.36</v>
      </c>
      <c r="X109" s="74">
        <f t="shared" si="65"/>
        <v>18521.979999999992</v>
      </c>
      <c r="Y109" s="74">
        <f t="shared" si="65"/>
        <v>7.3800000000002797</v>
      </c>
      <c r="Z109" s="74">
        <f t="shared" si="65"/>
        <v>21205.809999999998</v>
      </c>
      <c r="AA109" s="74">
        <f t="shared" si="65"/>
        <v>0</v>
      </c>
      <c r="AB109" s="74">
        <f t="shared" si="65"/>
        <v>0</v>
      </c>
      <c r="AC109" s="74">
        <f t="shared" si="65"/>
        <v>0</v>
      </c>
      <c r="AD109" s="74">
        <f>SUM(AD110:AD135)</f>
        <v>21205.809999999998</v>
      </c>
      <c r="AE109" s="74">
        <f t="shared" si="65"/>
        <v>79.84</v>
      </c>
      <c r="AF109" s="74"/>
      <c r="AG109" s="74"/>
      <c r="AH109" s="74">
        <f t="shared" si="65"/>
        <v>0</v>
      </c>
      <c r="AI109" s="74">
        <f t="shared" si="65"/>
        <v>21205.809999999998</v>
      </c>
      <c r="AJ109" s="74">
        <f t="shared" si="65"/>
        <v>460.36</v>
      </c>
      <c r="AK109" s="74">
        <f t="shared" si="65"/>
        <v>20745.449999999997</v>
      </c>
      <c r="AL109" s="74">
        <f t="shared" si="65"/>
        <v>21205.809999999998</v>
      </c>
      <c r="AM109" s="74">
        <f t="shared" si="65"/>
        <v>0</v>
      </c>
      <c r="AN109" s="74">
        <f t="shared" si="65"/>
        <v>0</v>
      </c>
      <c r="AO109" s="74">
        <f t="shared" si="65"/>
        <v>0</v>
      </c>
      <c r="AP109" s="74">
        <f t="shared" si="65"/>
        <v>21205.809999999998</v>
      </c>
      <c r="AQ109" s="74">
        <f t="shared" si="65"/>
        <v>639.16999999999996</v>
      </c>
      <c r="AR109" s="74"/>
      <c r="AS109" s="74">
        <f t="shared" si="65"/>
        <v>21205.809999999998</v>
      </c>
      <c r="AT109" s="74">
        <f t="shared" si="65"/>
        <v>18982.339999999993</v>
      </c>
      <c r="AU109" s="74">
        <f>SUM(AU110:AU135)</f>
        <v>2223.4700000000003</v>
      </c>
      <c r="AV109" s="75"/>
      <c r="AW109" s="74">
        <f t="shared" ref="AV109:AW109" si="66">SUM(AW110:AW135)</f>
        <v>639.16999999999996</v>
      </c>
      <c r="AX109" s="425"/>
      <c r="AY109" s="425"/>
      <c r="AZ109" s="425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7"/>
      <c r="BL109" s="427"/>
      <c r="BM109" s="426"/>
      <c r="BN109" s="426"/>
      <c r="BO109" s="426"/>
      <c r="BP109" s="426"/>
      <c r="BQ109" s="426"/>
      <c r="BR109" s="426"/>
      <c r="BS109" s="428"/>
      <c r="BT109" s="424"/>
      <c r="BU109" s="425"/>
      <c r="BV109" s="425"/>
      <c r="BW109" s="425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7"/>
      <c r="CI109" s="427"/>
      <c r="CJ109" s="426"/>
      <c r="CK109" s="428"/>
    </row>
    <row r="110" spans="2:89" s="56" customFormat="1" ht="12.75" customHeight="1" outlineLevel="1" x14ac:dyDescent="0.3">
      <c r="B110" s="65"/>
      <c r="C110" s="269" t="s">
        <v>166</v>
      </c>
      <c r="D110" s="270"/>
      <c r="E110" s="270"/>
      <c r="F110" s="270"/>
      <c r="G110" s="271"/>
      <c r="H110" s="154">
        <v>58</v>
      </c>
      <c r="I110" s="155" t="s">
        <v>167</v>
      </c>
      <c r="J110" s="155"/>
      <c r="K110" s="155"/>
      <c r="L110" s="143">
        <v>4</v>
      </c>
      <c r="M110" s="251"/>
      <c r="N110" s="251"/>
      <c r="O110" s="251"/>
      <c r="P110" s="144">
        <f>Q110+T110</f>
        <v>536.16</v>
      </c>
      <c r="Q110" s="104"/>
      <c r="R110" s="104"/>
      <c r="S110" s="104"/>
      <c r="T110" s="104">
        <v>536.16</v>
      </c>
      <c r="U110" s="104"/>
      <c r="V110" s="145"/>
      <c r="W110" s="104">
        <v>536.16</v>
      </c>
      <c r="X110" s="105">
        <v>535.87</v>
      </c>
      <c r="Y110" s="146">
        <f>W110-X110</f>
        <v>0.28999999999996362</v>
      </c>
      <c r="Z110" s="144">
        <f t="shared" ref="Z110:Z135" si="67">AA110+AD110</f>
        <v>536.16</v>
      </c>
      <c r="AA110" s="104"/>
      <c r="AB110" s="104"/>
      <c r="AC110" s="104"/>
      <c r="AD110" s="104">
        <v>536.16</v>
      </c>
      <c r="AE110" s="104"/>
      <c r="AF110" s="145"/>
      <c r="AG110" s="145"/>
      <c r="AH110" s="145"/>
      <c r="AI110" s="104">
        <v>536.16</v>
      </c>
      <c r="AJ110" s="105">
        <v>0</v>
      </c>
      <c r="AK110" s="146">
        <f>AI110-AJ110</f>
        <v>536.16</v>
      </c>
      <c r="AL110" s="144">
        <f>AM110+AP110</f>
        <v>536.16</v>
      </c>
      <c r="AM110" s="144">
        <v>0</v>
      </c>
      <c r="AN110" s="104"/>
      <c r="AO110" s="104"/>
      <c r="AP110" s="104">
        <v>536.16</v>
      </c>
      <c r="AQ110" s="104"/>
      <c r="AR110" s="145"/>
      <c r="AS110" s="104">
        <v>536.16</v>
      </c>
      <c r="AT110" s="105">
        <f t="shared" ref="AT110:AT135" si="68">X110+AJ110</f>
        <v>535.87</v>
      </c>
      <c r="AU110" s="146">
        <f>AS110-AT110</f>
        <v>0.28999999999996362</v>
      </c>
      <c r="AV110" s="64"/>
      <c r="AW110" s="424"/>
      <c r="AX110" s="425"/>
      <c r="AY110" s="425"/>
      <c r="AZ110" s="425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7"/>
      <c r="BL110" s="427"/>
      <c r="BM110" s="426"/>
      <c r="BN110" s="426"/>
      <c r="BO110" s="426"/>
      <c r="BP110" s="426"/>
      <c r="BQ110" s="426"/>
      <c r="BR110" s="426"/>
      <c r="BS110" s="428"/>
      <c r="BT110" s="424"/>
      <c r="BU110" s="425"/>
      <c r="BV110" s="425"/>
      <c r="BW110" s="425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7"/>
      <c r="CI110" s="427"/>
      <c r="CJ110" s="426"/>
      <c r="CK110" s="428"/>
    </row>
    <row r="111" spans="2:89" s="56" customFormat="1" ht="12.75" customHeight="1" outlineLevel="1" x14ac:dyDescent="0.3">
      <c r="B111" s="65"/>
      <c r="C111" s="269" t="s">
        <v>168</v>
      </c>
      <c r="D111" s="270"/>
      <c r="E111" s="270"/>
      <c r="F111" s="270"/>
      <c r="G111" s="271"/>
      <c r="H111" s="154">
        <v>60</v>
      </c>
      <c r="I111" s="155">
        <v>40550</v>
      </c>
      <c r="J111" s="155"/>
      <c r="K111" s="155"/>
      <c r="L111" s="143">
        <v>3</v>
      </c>
      <c r="M111" s="251"/>
      <c r="N111" s="251"/>
      <c r="O111" s="251"/>
      <c r="P111" s="144">
        <f t="shared" ref="P111:P135" si="69">Q111+T111</f>
        <v>1187.2</v>
      </c>
      <c r="Q111" s="104"/>
      <c r="R111" s="104"/>
      <c r="S111" s="104"/>
      <c r="T111" s="104">
        <v>1187.2</v>
      </c>
      <c r="U111" s="104"/>
      <c r="V111" s="145"/>
      <c r="W111" s="104">
        <v>1187.2</v>
      </c>
      <c r="X111" s="105">
        <v>1186.9100000000001</v>
      </c>
      <c r="Y111" s="146">
        <f t="shared" ref="Y111:Y135" si="70">W111-X111</f>
        <v>0.28999999999996362</v>
      </c>
      <c r="Z111" s="144">
        <f t="shared" si="67"/>
        <v>1187.2</v>
      </c>
      <c r="AA111" s="104"/>
      <c r="AB111" s="104"/>
      <c r="AC111" s="104"/>
      <c r="AD111" s="104">
        <v>1187.2</v>
      </c>
      <c r="AE111" s="104"/>
      <c r="AF111" s="145"/>
      <c r="AG111" s="145"/>
      <c r="AH111" s="145"/>
      <c r="AI111" s="104">
        <v>1187.2</v>
      </c>
      <c r="AJ111" s="105">
        <v>0</v>
      </c>
      <c r="AK111" s="146">
        <f t="shared" ref="AK111:AK135" si="71">AI111-AJ111</f>
        <v>1187.2</v>
      </c>
      <c r="AL111" s="144">
        <f t="shared" ref="AL111:AL135" si="72">AM111+AP111</f>
        <v>1187.2</v>
      </c>
      <c r="AM111" s="144">
        <v>0</v>
      </c>
      <c r="AN111" s="104"/>
      <c r="AO111" s="104"/>
      <c r="AP111" s="104">
        <v>1187.2</v>
      </c>
      <c r="AQ111" s="104"/>
      <c r="AR111" s="145"/>
      <c r="AS111" s="104">
        <v>1187.2</v>
      </c>
      <c r="AT111" s="105">
        <f t="shared" si="68"/>
        <v>1186.9100000000001</v>
      </c>
      <c r="AU111" s="146">
        <f t="shared" ref="AU111:AU135" si="73">AS111-AT111</f>
        <v>0.28999999999996362</v>
      </c>
      <c r="AV111" s="64"/>
      <c r="AW111" s="424"/>
      <c r="AX111" s="425"/>
      <c r="AY111" s="425"/>
      <c r="AZ111" s="425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7"/>
      <c r="BL111" s="427"/>
      <c r="BM111" s="426"/>
      <c r="BN111" s="426"/>
      <c r="BO111" s="426"/>
      <c r="BP111" s="426"/>
      <c r="BQ111" s="426"/>
      <c r="BR111" s="426"/>
      <c r="BS111" s="428"/>
      <c r="BT111" s="424"/>
      <c r="BU111" s="425"/>
      <c r="BV111" s="425"/>
      <c r="BW111" s="425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7"/>
      <c r="CI111" s="427"/>
      <c r="CJ111" s="426"/>
      <c r="CK111" s="428"/>
    </row>
    <row r="112" spans="2:89" s="56" customFormat="1" ht="12.75" customHeight="1" outlineLevel="1" x14ac:dyDescent="0.3">
      <c r="B112" s="65"/>
      <c r="C112" s="269" t="s">
        <v>169</v>
      </c>
      <c r="D112" s="270"/>
      <c r="E112" s="270"/>
      <c r="F112" s="270"/>
      <c r="G112" s="271"/>
      <c r="H112" s="154">
        <v>85</v>
      </c>
      <c r="I112" s="155" t="s">
        <v>170</v>
      </c>
      <c r="J112" s="155"/>
      <c r="K112" s="155"/>
      <c r="L112" s="143">
        <v>4</v>
      </c>
      <c r="M112" s="251"/>
      <c r="N112" s="251"/>
      <c r="O112" s="251"/>
      <c r="P112" s="144">
        <f t="shared" si="69"/>
        <v>430.84</v>
      </c>
      <c r="Q112" s="104"/>
      <c r="R112" s="104"/>
      <c r="S112" s="104"/>
      <c r="T112" s="104">
        <v>430.84</v>
      </c>
      <c r="U112" s="104"/>
      <c r="V112" s="145"/>
      <c r="W112" s="104">
        <v>430.84</v>
      </c>
      <c r="X112" s="105">
        <v>430.55</v>
      </c>
      <c r="Y112" s="146">
        <f t="shared" si="70"/>
        <v>0.28999999999996362</v>
      </c>
      <c r="Z112" s="144">
        <f t="shared" si="67"/>
        <v>430.84</v>
      </c>
      <c r="AA112" s="104"/>
      <c r="AB112" s="104"/>
      <c r="AC112" s="104"/>
      <c r="AD112" s="104">
        <v>430.84</v>
      </c>
      <c r="AE112" s="104"/>
      <c r="AF112" s="145"/>
      <c r="AG112" s="145"/>
      <c r="AH112" s="145"/>
      <c r="AI112" s="104">
        <v>430.84</v>
      </c>
      <c r="AJ112" s="189">
        <v>0</v>
      </c>
      <c r="AK112" s="146">
        <f t="shared" si="71"/>
        <v>430.84</v>
      </c>
      <c r="AL112" s="144">
        <f t="shared" si="72"/>
        <v>430.84</v>
      </c>
      <c r="AM112" s="144">
        <v>0</v>
      </c>
      <c r="AN112" s="104"/>
      <c r="AO112" s="104"/>
      <c r="AP112" s="104">
        <v>430.84</v>
      </c>
      <c r="AQ112" s="104"/>
      <c r="AR112" s="145"/>
      <c r="AS112" s="104">
        <v>430.84</v>
      </c>
      <c r="AT112" s="105">
        <f t="shared" si="68"/>
        <v>430.55</v>
      </c>
      <c r="AU112" s="146">
        <f t="shared" si="73"/>
        <v>0.28999999999996362</v>
      </c>
      <c r="AV112" s="64"/>
      <c r="AW112" s="424"/>
      <c r="AX112" s="425"/>
      <c r="AY112" s="425"/>
      <c r="AZ112" s="425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7"/>
      <c r="BL112" s="427"/>
      <c r="BM112" s="426"/>
      <c r="BN112" s="426"/>
      <c r="BO112" s="426"/>
      <c r="BP112" s="426"/>
      <c r="BQ112" s="426"/>
      <c r="BR112" s="426"/>
      <c r="BS112" s="428"/>
      <c r="BT112" s="424"/>
      <c r="BU112" s="425"/>
      <c r="BV112" s="425"/>
      <c r="BW112" s="425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7"/>
      <c r="CI112" s="427"/>
      <c r="CJ112" s="426"/>
      <c r="CK112" s="428"/>
    </row>
    <row r="113" spans="2:89" s="56" customFormat="1" ht="12.75" customHeight="1" outlineLevel="1" x14ac:dyDescent="0.3">
      <c r="B113" s="65"/>
      <c r="C113" s="269" t="s">
        <v>171</v>
      </c>
      <c r="D113" s="270"/>
      <c r="E113" s="270"/>
      <c r="F113" s="270"/>
      <c r="G113" s="271"/>
      <c r="H113" s="154">
        <v>116</v>
      </c>
      <c r="I113" s="155" t="s">
        <v>172</v>
      </c>
      <c r="J113" s="155"/>
      <c r="K113" s="155"/>
      <c r="L113" s="143">
        <v>3</v>
      </c>
      <c r="M113" s="251"/>
      <c r="N113" s="251"/>
      <c r="O113" s="251"/>
      <c r="P113" s="144">
        <f t="shared" si="69"/>
        <v>860.48</v>
      </c>
      <c r="Q113" s="104"/>
      <c r="R113" s="104"/>
      <c r="S113" s="104"/>
      <c r="T113" s="104">
        <v>860.48</v>
      </c>
      <c r="U113" s="104"/>
      <c r="V113" s="145"/>
      <c r="W113" s="104">
        <v>860.48</v>
      </c>
      <c r="X113" s="105">
        <v>860.19</v>
      </c>
      <c r="Y113" s="146">
        <f t="shared" si="70"/>
        <v>0.28999999999996362</v>
      </c>
      <c r="Z113" s="144">
        <f t="shared" si="67"/>
        <v>860.48</v>
      </c>
      <c r="AA113" s="104"/>
      <c r="AB113" s="104"/>
      <c r="AC113" s="104"/>
      <c r="AD113" s="104">
        <v>860.48</v>
      </c>
      <c r="AE113" s="104"/>
      <c r="AF113" s="145"/>
      <c r="AG113" s="145"/>
      <c r="AH113" s="145"/>
      <c r="AI113" s="104">
        <v>860.48</v>
      </c>
      <c r="AJ113" s="105">
        <v>0</v>
      </c>
      <c r="AK113" s="146">
        <f t="shared" si="71"/>
        <v>860.48</v>
      </c>
      <c r="AL113" s="144">
        <f t="shared" si="72"/>
        <v>860.48</v>
      </c>
      <c r="AM113" s="144">
        <v>0</v>
      </c>
      <c r="AN113" s="104"/>
      <c r="AO113" s="104"/>
      <c r="AP113" s="104">
        <v>860.48</v>
      </c>
      <c r="AQ113" s="104"/>
      <c r="AR113" s="145"/>
      <c r="AS113" s="104">
        <v>860.48</v>
      </c>
      <c r="AT113" s="105">
        <f t="shared" si="68"/>
        <v>860.19</v>
      </c>
      <c r="AU113" s="146">
        <f t="shared" si="73"/>
        <v>0.28999999999996362</v>
      </c>
      <c r="AV113" s="64"/>
      <c r="AW113" s="424"/>
      <c r="AX113" s="425"/>
      <c r="AY113" s="425"/>
      <c r="AZ113" s="425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7"/>
      <c r="BL113" s="427"/>
      <c r="BM113" s="426"/>
      <c r="BN113" s="426"/>
      <c r="BO113" s="426"/>
      <c r="BP113" s="426"/>
      <c r="BQ113" s="426"/>
      <c r="BR113" s="426"/>
      <c r="BS113" s="428"/>
      <c r="BT113" s="424"/>
      <c r="BU113" s="425"/>
      <c r="BV113" s="425"/>
      <c r="BW113" s="425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7"/>
      <c r="CI113" s="427"/>
      <c r="CJ113" s="426"/>
      <c r="CK113" s="428"/>
    </row>
    <row r="114" spans="2:89" s="56" customFormat="1" ht="12.75" customHeight="1" outlineLevel="1" x14ac:dyDescent="0.3">
      <c r="B114" s="65"/>
      <c r="C114" s="269" t="s">
        <v>173</v>
      </c>
      <c r="D114" s="270"/>
      <c r="E114" s="270"/>
      <c r="F114" s="270"/>
      <c r="G114" s="271"/>
      <c r="H114" s="154">
        <v>117</v>
      </c>
      <c r="I114" s="155" t="s">
        <v>174</v>
      </c>
      <c r="J114" s="155"/>
      <c r="K114" s="155"/>
      <c r="L114" s="143">
        <v>3</v>
      </c>
      <c r="M114" s="251"/>
      <c r="N114" s="251"/>
      <c r="O114" s="251"/>
      <c r="P114" s="144">
        <f t="shared" si="69"/>
        <v>564.16</v>
      </c>
      <c r="Q114" s="104"/>
      <c r="R114" s="104"/>
      <c r="S114" s="104"/>
      <c r="T114" s="104">
        <v>564.16</v>
      </c>
      <c r="U114" s="104"/>
      <c r="V114" s="145"/>
      <c r="W114" s="104">
        <v>564.16</v>
      </c>
      <c r="X114" s="105">
        <v>563.87</v>
      </c>
      <c r="Y114" s="146">
        <f t="shared" si="70"/>
        <v>0.28999999999996362</v>
      </c>
      <c r="Z114" s="144">
        <f t="shared" si="67"/>
        <v>564.16</v>
      </c>
      <c r="AA114" s="104"/>
      <c r="AB114" s="104"/>
      <c r="AC114" s="104"/>
      <c r="AD114" s="104">
        <v>564.16</v>
      </c>
      <c r="AE114" s="104"/>
      <c r="AF114" s="145"/>
      <c r="AG114" s="145"/>
      <c r="AH114" s="145"/>
      <c r="AI114" s="104">
        <v>564.16</v>
      </c>
      <c r="AJ114" s="105">
        <v>0</v>
      </c>
      <c r="AK114" s="146">
        <f t="shared" si="71"/>
        <v>564.16</v>
      </c>
      <c r="AL114" s="144">
        <f t="shared" si="72"/>
        <v>564.16</v>
      </c>
      <c r="AM114" s="144">
        <v>0</v>
      </c>
      <c r="AN114" s="104"/>
      <c r="AO114" s="104"/>
      <c r="AP114" s="104">
        <v>564.16</v>
      </c>
      <c r="AQ114" s="104"/>
      <c r="AR114" s="145"/>
      <c r="AS114" s="104">
        <v>564.16</v>
      </c>
      <c r="AT114" s="105">
        <f t="shared" si="68"/>
        <v>563.87</v>
      </c>
      <c r="AU114" s="146">
        <f t="shared" si="73"/>
        <v>0.28999999999996362</v>
      </c>
      <c r="AV114" s="64"/>
      <c r="AW114" s="424"/>
      <c r="AX114" s="425"/>
      <c r="AY114" s="425"/>
      <c r="AZ114" s="425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7"/>
      <c r="BL114" s="427"/>
      <c r="BM114" s="426"/>
      <c r="BN114" s="426"/>
      <c r="BO114" s="426"/>
      <c r="BP114" s="426"/>
      <c r="BQ114" s="426"/>
      <c r="BR114" s="426"/>
      <c r="BS114" s="428"/>
      <c r="BT114" s="424"/>
      <c r="BU114" s="425"/>
      <c r="BV114" s="425"/>
      <c r="BW114" s="425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7"/>
      <c r="CI114" s="427"/>
      <c r="CJ114" s="426"/>
      <c r="CK114" s="428"/>
    </row>
    <row r="115" spans="2:89" s="56" customFormat="1" ht="12.75" customHeight="1" outlineLevel="1" x14ac:dyDescent="0.3">
      <c r="B115" s="65"/>
      <c r="C115" s="269" t="s">
        <v>175</v>
      </c>
      <c r="D115" s="270"/>
      <c r="E115" s="270"/>
      <c r="F115" s="270"/>
      <c r="G115" s="271"/>
      <c r="H115" s="154">
        <v>119</v>
      </c>
      <c r="I115" s="155" t="s">
        <v>95</v>
      </c>
      <c r="J115" s="155"/>
      <c r="K115" s="155"/>
      <c r="L115" s="143">
        <v>3</v>
      </c>
      <c r="M115" s="251"/>
      <c r="N115" s="251"/>
      <c r="O115" s="251"/>
      <c r="P115" s="144">
        <f t="shared" si="69"/>
        <v>859.29</v>
      </c>
      <c r="Q115" s="104"/>
      <c r="R115" s="104"/>
      <c r="S115" s="104"/>
      <c r="T115" s="104">
        <v>859.29</v>
      </c>
      <c r="U115" s="104"/>
      <c r="V115" s="145"/>
      <c r="W115" s="104">
        <v>859.29</v>
      </c>
      <c r="X115" s="105">
        <v>859</v>
      </c>
      <c r="Y115" s="146">
        <f t="shared" si="70"/>
        <v>0.28999999999996362</v>
      </c>
      <c r="Z115" s="144">
        <f t="shared" si="67"/>
        <v>859.29</v>
      </c>
      <c r="AA115" s="104"/>
      <c r="AB115" s="104"/>
      <c r="AC115" s="104"/>
      <c r="AD115" s="104">
        <v>859.29</v>
      </c>
      <c r="AE115" s="104"/>
      <c r="AF115" s="145"/>
      <c r="AG115" s="145"/>
      <c r="AH115" s="145"/>
      <c r="AI115" s="104">
        <v>859.29</v>
      </c>
      <c r="AJ115" s="105">
        <v>0</v>
      </c>
      <c r="AK115" s="146">
        <f t="shared" si="71"/>
        <v>859.29</v>
      </c>
      <c r="AL115" s="144">
        <f t="shared" si="72"/>
        <v>859.29</v>
      </c>
      <c r="AM115" s="144">
        <v>0</v>
      </c>
      <c r="AN115" s="104"/>
      <c r="AO115" s="104"/>
      <c r="AP115" s="104">
        <v>859.29</v>
      </c>
      <c r="AQ115" s="104"/>
      <c r="AR115" s="145"/>
      <c r="AS115" s="104">
        <v>859.29</v>
      </c>
      <c r="AT115" s="105">
        <f t="shared" si="68"/>
        <v>859</v>
      </c>
      <c r="AU115" s="146">
        <f t="shared" si="73"/>
        <v>0.28999999999996362</v>
      </c>
      <c r="AV115" s="64"/>
      <c r="AW115" s="424"/>
      <c r="AX115" s="425"/>
      <c r="AY115" s="425"/>
      <c r="AZ115" s="425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7"/>
      <c r="BL115" s="427"/>
      <c r="BM115" s="426"/>
      <c r="BN115" s="426"/>
      <c r="BO115" s="426"/>
      <c r="BP115" s="426"/>
      <c r="BQ115" s="426"/>
      <c r="BR115" s="426"/>
      <c r="BS115" s="428"/>
      <c r="BT115" s="424"/>
      <c r="BU115" s="425"/>
      <c r="BV115" s="425"/>
      <c r="BW115" s="425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7"/>
      <c r="CI115" s="427"/>
      <c r="CJ115" s="426"/>
      <c r="CK115" s="428"/>
    </row>
    <row r="116" spans="2:89" s="56" customFormat="1" ht="12.75" customHeight="1" outlineLevel="1" x14ac:dyDescent="0.3">
      <c r="B116" s="65"/>
      <c r="C116" s="269" t="s">
        <v>176</v>
      </c>
      <c r="D116" s="270"/>
      <c r="E116" s="270"/>
      <c r="F116" s="270"/>
      <c r="G116" s="271"/>
      <c r="H116" s="154">
        <v>121</v>
      </c>
      <c r="I116" s="155" t="s">
        <v>177</v>
      </c>
      <c r="J116" s="155"/>
      <c r="K116" s="155"/>
      <c r="L116" s="143">
        <v>3</v>
      </c>
      <c r="M116" s="251"/>
      <c r="N116" s="251"/>
      <c r="O116" s="251"/>
      <c r="P116" s="144">
        <f t="shared" si="69"/>
        <v>799.45</v>
      </c>
      <c r="Q116" s="104"/>
      <c r="R116" s="104"/>
      <c r="S116" s="104"/>
      <c r="T116" s="104">
        <v>799.45</v>
      </c>
      <c r="U116" s="104"/>
      <c r="V116" s="145"/>
      <c r="W116" s="104">
        <v>799.45</v>
      </c>
      <c r="X116" s="105">
        <v>799.16</v>
      </c>
      <c r="Y116" s="146">
        <f t="shared" si="70"/>
        <v>0.29000000000007731</v>
      </c>
      <c r="Z116" s="144">
        <f t="shared" si="67"/>
        <v>799.45</v>
      </c>
      <c r="AA116" s="104"/>
      <c r="AB116" s="104"/>
      <c r="AC116" s="104"/>
      <c r="AD116" s="104">
        <v>799.45</v>
      </c>
      <c r="AE116" s="104"/>
      <c r="AF116" s="145"/>
      <c r="AG116" s="145"/>
      <c r="AH116" s="145"/>
      <c r="AI116" s="104">
        <v>799.45</v>
      </c>
      <c r="AJ116" s="105">
        <v>0</v>
      </c>
      <c r="AK116" s="146">
        <f t="shared" si="71"/>
        <v>799.45</v>
      </c>
      <c r="AL116" s="144">
        <f t="shared" si="72"/>
        <v>799.45</v>
      </c>
      <c r="AM116" s="144">
        <v>0</v>
      </c>
      <c r="AN116" s="104"/>
      <c r="AO116" s="104"/>
      <c r="AP116" s="104">
        <v>799.45</v>
      </c>
      <c r="AQ116" s="104"/>
      <c r="AR116" s="145"/>
      <c r="AS116" s="104">
        <v>799.45</v>
      </c>
      <c r="AT116" s="105">
        <f t="shared" si="68"/>
        <v>799.16</v>
      </c>
      <c r="AU116" s="146">
        <f t="shared" si="73"/>
        <v>0.29000000000007731</v>
      </c>
      <c r="AV116" s="64"/>
      <c r="AW116" s="424"/>
      <c r="AX116" s="425"/>
      <c r="AY116" s="425"/>
      <c r="AZ116" s="425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7"/>
      <c r="BL116" s="427"/>
      <c r="BM116" s="426"/>
      <c r="BN116" s="426"/>
      <c r="BO116" s="426"/>
      <c r="BP116" s="426"/>
      <c r="BQ116" s="426"/>
      <c r="BR116" s="426"/>
      <c r="BS116" s="428"/>
      <c r="BT116" s="424"/>
      <c r="BU116" s="425"/>
      <c r="BV116" s="425"/>
      <c r="BW116" s="425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7"/>
      <c r="CI116" s="427"/>
      <c r="CJ116" s="426"/>
      <c r="CK116" s="428"/>
    </row>
    <row r="117" spans="2:89" s="56" customFormat="1" ht="12.75" customHeight="1" outlineLevel="1" x14ac:dyDescent="0.3">
      <c r="B117" s="65"/>
      <c r="C117" s="269" t="s">
        <v>178</v>
      </c>
      <c r="D117" s="270"/>
      <c r="E117" s="270"/>
      <c r="F117" s="270"/>
      <c r="G117" s="271"/>
      <c r="H117" s="154">
        <v>125</v>
      </c>
      <c r="I117" s="155" t="s">
        <v>179</v>
      </c>
      <c r="J117" s="155"/>
      <c r="K117" s="155"/>
      <c r="L117" s="143">
        <v>3</v>
      </c>
      <c r="M117" s="251"/>
      <c r="N117" s="251"/>
      <c r="O117" s="251"/>
      <c r="P117" s="144">
        <f t="shared" si="69"/>
        <v>889.21</v>
      </c>
      <c r="Q117" s="104"/>
      <c r="R117" s="104"/>
      <c r="S117" s="104"/>
      <c r="T117" s="104">
        <v>889.21</v>
      </c>
      <c r="U117" s="104"/>
      <c r="V117" s="145"/>
      <c r="W117" s="104">
        <v>889.21</v>
      </c>
      <c r="X117" s="105">
        <v>888.92</v>
      </c>
      <c r="Y117" s="146">
        <f t="shared" si="70"/>
        <v>0.29000000000007731</v>
      </c>
      <c r="Z117" s="144">
        <f t="shared" si="67"/>
        <v>889.21</v>
      </c>
      <c r="AA117" s="104"/>
      <c r="AB117" s="104"/>
      <c r="AC117" s="104"/>
      <c r="AD117" s="104">
        <v>889.21</v>
      </c>
      <c r="AE117" s="104"/>
      <c r="AF117" s="145"/>
      <c r="AG117" s="145"/>
      <c r="AH117" s="145"/>
      <c r="AI117" s="104">
        <v>889.21</v>
      </c>
      <c r="AJ117" s="105">
        <v>0</v>
      </c>
      <c r="AK117" s="146">
        <f t="shared" si="71"/>
        <v>889.21</v>
      </c>
      <c r="AL117" s="144">
        <f t="shared" si="72"/>
        <v>889.21</v>
      </c>
      <c r="AM117" s="144">
        <v>0</v>
      </c>
      <c r="AN117" s="104"/>
      <c r="AO117" s="104"/>
      <c r="AP117" s="104">
        <v>889.21</v>
      </c>
      <c r="AQ117" s="104"/>
      <c r="AR117" s="145"/>
      <c r="AS117" s="104">
        <v>889.21</v>
      </c>
      <c r="AT117" s="105">
        <f t="shared" si="68"/>
        <v>888.92</v>
      </c>
      <c r="AU117" s="146">
        <f t="shared" si="73"/>
        <v>0.29000000000007731</v>
      </c>
      <c r="AV117" s="64"/>
      <c r="AW117" s="424"/>
      <c r="AX117" s="425"/>
      <c r="AY117" s="425"/>
      <c r="AZ117" s="425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7"/>
      <c r="BL117" s="427"/>
      <c r="BM117" s="426"/>
      <c r="BN117" s="426"/>
      <c r="BO117" s="426"/>
      <c r="BP117" s="426"/>
      <c r="BQ117" s="426"/>
      <c r="BR117" s="426"/>
      <c r="BS117" s="428"/>
      <c r="BT117" s="424"/>
      <c r="BU117" s="425"/>
      <c r="BV117" s="425"/>
      <c r="BW117" s="425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7"/>
      <c r="CI117" s="427"/>
      <c r="CJ117" s="426"/>
      <c r="CK117" s="428"/>
    </row>
    <row r="118" spans="2:89" s="56" customFormat="1" ht="12.75" customHeight="1" outlineLevel="1" x14ac:dyDescent="0.3">
      <c r="B118" s="65"/>
      <c r="C118" s="269" t="s">
        <v>180</v>
      </c>
      <c r="D118" s="270"/>
      <c r="E118" s="270"/>
      <c r="F118" s="270"/>
      <c r="G118" s="271"/>
      <c r="H118" s="154">
        <v>126</v>
      </c>
      <c r="I118" s="155" t="s">
        <v>181</v>
      </c>
      <c r="J118" s="155"/>
      <c r="K118" s="155"/>
      <c r="L118" s="143">
        <v>4</v>
      </c>
      <c r="M118" s="251"/>
      <c r="N118" s="251"/>
      <c r="O118" s="251"/>
      <c r="P118" s="144">
        <f t="shared" si="69"/>
        <v>1443.31</v>
      </c>
      <c r="Q118" s="104"/>
      <c r="R118" s="104"/>
      <c r="S118" s="104"/>
      <c r="T118" s="104">
        <v>1443.31</v>
      </c>
      <c r="U118" s="104"/>
      <c r="V118" s="145"/>
      <c r="W118" s="104">
        <v>1443.31</v>
      </c>
      <c r="X118" s="105">
        <v>1443.02</v>
      </c>
      <c r="Y118" s="146">
        <f t="shared" si="70"/>
        <v>0.28999999999996362</v>
      </c>
      <c r="Z118" s="144">
        <f t="shared" si="67"/>
        <v>1443.31</v>
      </c>
      <c r="AA118" s="104"/>
      <c r="AB118" s="104"/>
      <c r="AC118" s="104"/>
      <c r="AD118" s="104">
        <v>1443.31</v>
      </c>
      <c r="AE118" s="104"/>
      <c r="AF118" s="145"/>
      <c r="AG118" s="145"/>
      <c r="AH118" s="145"/>
      <c r="AI118" s="104">
        <v>1443.31</v>
      </c>
      <c r="AJ118" s="105">
        <v>0</v>
      </c>
      <c r="AK118" s="146">
        <f t="shared" si="71"/>
        <v>1443.31</v>
      </c>
      <c r="AL118" s="144">
        <f t="shared" si="72"/>
        <v>1443.31</v>
      </c>
      <c r="AM118" s="144">
        <v>0</v>
      </c>
      <c r="AN118" s="104"/>
      <c r="AO118" s="104"/>
      <c r="AP118" s="104">
        <v>1443.31</v>
      </c>
      <c r="AQ118" s="104"/>
      <c r="AR118" s="145"/>
      <c r="AS118" s="104">
        <v>1443.31</v>
      </c>
      <c r="AT118" s="105">
        <f t="shared" si="68"/>
        <v>1443.02</v>
      </c>
      <c r="AU118" s="146">
        <f t="shared" si="73"/>
        <v>0.28999999999996362</v>
      </c>
      <c r="AV118" s="64"/>
      <c r="AW118" s="424"/>
      <c r="AX118" s="425"/>
      <c r="AY118" s="425"/>
      <c r="AZ118" s="425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7"/>
      <c r="BL118" s="427"/>
      <c r="BM118" s="426"/>
      <c r="BN118" s="426"/>
      <c r="BO118" s="426"/>
      <c r="BP118" s="426"/>
      <c r="BQ118" s="426"/>
      <c r="BR118" s="426"/>
      <c r="BS118" s="428"/>
      <c r="BT118" s="424"/>
      <c r="BU118" s="425"/>
      <c r="BV118" s="425"/>
      <c r="BW118" s="425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7"/>
      <c r="CI118" s="427"/>
      <c r="CJ118" s="426"/>
      <c r="CK118" s="428"/>
    </row>
    <row r="119" spans="2:89" s="56" customFormat="1" ht="12.75" customHeight="1" outlineLevel="1" x14ac:dyDescent="0.3">
      <c r="B119" s="65"/>
      <c r="C119" s="269" t="s">
        <v>182</v>
      </c>
      <c r="D119" s="270"/>
      <c r="E119" s="270"/>
      <c r="F119" s="270"/>
      <c r="G119" s="271"/>
      <c r="H119" s="154">
        <v>127</v>
      </c>
      <c r="I119" s="155" t="s">
        <v>183</v>
      </c>
      <c r="J119" s="155"/>
      <c r="K119" s="155"/>
      <c r="L119" s="143">
        <v>3</v>
      </c>
      <c r="M119" s="251"/>
      <c r="N119" s="251"/>
      <c r="O119" s="251"/>
      <c r="P119" s="144">
        <f t="shared" si="69"/>
        <v>998.83</v>
      </c>
      <c r="Q119" s="104"/>
      <c r="R119" s="104"/>
      <c r="S119" s="104"/>
      <c r="T119" s="104">
        <v>998.83</v>
      </c>
      <c r="U119" s="104"/>
      <c r="V119" s="145"/>
      <c r="W119" s="104">
        <v>998.83</v>
      </c>
      <c r="X119" s="105">
        <v>998.54</v>
      </c>
      <c r="Y119" s="146">
        <f t="shared" si="70"/>
        <v>0.29000000000007731</v>
      </c>
      <c r="Z119" s="144">
        <f t="shared" si="67"/>
        <v>998.83</v>
      </c>
      <c r="AA119" s="104"/>
      <c r="AB119" s="104"/>
      <c r="AC119" s="104"/>
      <c r="AD119" s="104">
        <v>998.83</v>
      </c>
      <c r="AE119" s="104"/>
      <c r="AF119" s="145"/>
      <c r="AG119" s="145"/>
      <c r="AH119" s="145"/>
      <c r="AI119" s="104">
        <v>998.83</v>
      </c>
      <c r="AJ119" s="105">
        <v>0</v>
      </c>
      <c r="AK119" s="146">
        <f t="shared" si="71"/>
        <v>998.83</v>
      </c>
      <c r="AL119" s="144">
        <f t="shared" si="72"/>
        <v>998.83</v>
      </c>
      <c r="AM119" s="144">
        <v>0</v>
      </c>
      <c r="AN119" s="104"/>
      <c r="AO119" s="104"/>
      <c r="AP119" s="104">
        <v>998.83</v>
      </c>
      <c r="AQ119" s="104"/>
      <c r="AR119" s="145"/>
      <c r="AS119" s="104">
        <v>998.83</v>
      </c>
      <c r="AT119" s="105">
        <f t="shared" si="68"/>
        <v>998.54</v>
      </c>
      <c r="AU119" s="146">
        <f t="shared" si="73"/>
        <v>0.29000000000007731</v>
      </c>
      <c r="AV119" s="64"/>
      <c r="AW119" s="424"/>
      <c r="AX119" s="425"/>
      <c r="AY119" s="425"/>
      <c r="AZ119" s="425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7"/>
      <c r="BL119" s="427"/>
      <c r="BM119" s="426"/>
      <c r="BN119" s="426"/>
      <c r="BO119" s="426"/>
      <c r="BP119" s="426"/>
      <c r="BQ119" s="426"/>
      <c r="BR119" s="426"/>
      <c r="BS119" s="428"/>
      <c r="BT119" s="424"/>
      <c r="BU119" s="425"/>
      <c r="BV119" s="425"/>
      <c r="BW119" s="425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7"/>
      <c r="CI119" s="427"/>
      <c r="CJ119" s="426"/>
      <c r="CK119" s="428"/>
    </row>
    <row r="120" spans="2:89" s="56" customFormat="1" ht="12.75" customHeight="1" outlineLevel="1" x14ac:dyDescent="0.3">
      <c r="B120" s="65"/>
      <c r="C120" s="269" t="s">
        <v>184</v>
      </c>
      <c r="D120" s="270"/>
      <c r="E120" s="270"/>
      <c r="F120" s="270"/>
      <c r="G120" s="271"/>
      <c r="H120" s="154">
        <v>128</v>
      </c>
      <c r="I120" s="155" t="s">
        <v>185</v>
      </c>
      <c r="J120" s="155"/>
      <c r="K120" s="155"/>
      <c r="L120" s="143">
        <v>3</v>
      </c>
      <c r="M120" s="251"/>
      <c r="N120" s="251"/>
      <c r="O120" s="251"/>
      <c r="P120" s="144">
        <f t="shared" si="69"/>
        <v>1046.94</v>
      </c>
      <c r="Q120" s="104"/>
      <c r="R120" s="104"/>
      <c r="S120" s="104"/>
      <c r="T120" s="104">
        <v>1046.94</v>
      </c>
      <c r="U120" s="104"/>
      <c r="V120" s="145"/>
      <c r="W120" s="104">
        <v>1046.94</v>
      </c>
      <c r="X120" s="105">
        <v>1046.6500000000001</v>
      </c>
      <c r="Y120" s="146">
        <f t="shared" si="70"/>
        <v>0.28999999999996362</v>
      </c>
      <c r="Z120" s="144">
        <f t="shared" si="67"/>
        <v>1046.94</v>
      </c>
      <c r="AA120" s="104"/>
      <c r="AB120" s="104"/>
      <c r="AC120" s="104"/>
      <c r="AD120" s="104">
        <v>1046.94</v>
      </c>
      <c r="AE120" s="104"/>
      <c r="AF120" s="145"/>
      <c r="AG120" s="145"/>
      <c r="AH120" s="145"/>
      <c r="AI120" s="104">
        <v>1046.94</v>
      </c>
      <c r="AJ120" s="105">
        <v>0</v>
      </c>
      <c r="AK120" s="146">
        <f t="shared" si="71"/>
        <v>1046.94</v>
      </c>
      <c r="AL120" s="144">
        <f t="shared" si="72"/>
        <v>1046.94</v>
      </c>
      <c r="AM120" s="144">
        <v>0</v>
      </c>
      <c r="AN120" s="104"/>
      <c r="AO120" s="104"/>
      <c r="AP120" s="104">
        <v>1046.94</v>
      </c>
      <c r="AQ120" s="104"/>
      <c r="AR120" s="145"/>
      <c r="AS120" s="104">
        <v>1046.94</v>
      </c>
      <c r="AT120" s="105">
        <f t="shared" si="68"/>
        <v>1046.6500000000001</v>
      </c>
      <c r="AU120" s="146">
        <f t="shared" si="73"/>
        <v>0.28999999999996362</v>
      </c>
      <c r="AV120" s="64"/>
      <c r="AW120" s="424"/>
      <c r="AX120" s="425"/>
      <c r="AY120" s="425"/>
      <c r="AZ120" s="425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7"/>
      <c r="BL120" s="427"/>
      <c r="BM120" s="426"/>
      <c r="BN120" s="426"/>
      <c r="BO120" s="426"/>
      <c r="BP120" s="426"/>
      <c r="BQ120" s="426"/>
      <c r="BR120" s="426"/>
      <c r="BS120" s="428"/>
      <c r="BT120" s="424"/>
      <c r="BU120" s="425"/>
      <c r="BV120" s="425"/>
      <c r="BW120" s="425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7"/>
      <c r="CI120" s="427"/>
      <c r="CJ120" s="426"/>
      <c r="CK120" s="428"/>
    </row>
    <row r="121" spans="2:89" s="56" customFormat="1" ht="12.75" customHeight="1" outlineLevel="1" x14ac:dyDescent="0.3">
      <c r="B121" s="65"/>
      <c r="C121" s="269" t="s">
        <v>186</v>
      </c>
      <c r="D121" s="270"/>
      <c r="E121" s="270"/>
      <c r="F121" s="270"/>
      <c r="G121" s="271"/>
      <c r="H121" s="154">
        <v>135</v>
      </c>
      <c r="I121" s="155">
        <v>41628</v>
      </c>
      <c r="J121" s="155"/>
      <c r="K121" s="155"/>
      <c r="L121" s="143">
        <v>3</v>
      </c>
      <c r="M121" s="251"/>
      <c r="N121" s="251"/>
      <c r="O121" s="251"/>
      <c r="P121" s="144">
        <f t="shared" si="69"/>
        <v>1846.63</v>
      </c>
      <c r="Q121" s="104"/>
      <c r="R121" s="104"/>
      <c r="S121" s="104"/>
      <c r="T121" s="104">
        <v>1846.63</v>
      </c>
      <c r="U121" s="104"/>
      <c r="V121" s="145"/>
      <c r="W121" s="104">
        <v>1846.63</v>
      </c>
      <c r="X121" s="105">
        <v>1846.34</v>
      </c>
      <c r="Y121" s="146">
        <f t="shared" si="70"/>
        <v>0.29000000000019099</v>
      </c>
      <c r="Z121" s="144">
        <f t="shared" si="67"/>
        <v>1846.63</v>
      </c>
      <c r="AA121" s="104"/>
      <c r="AB121" s="104"/>
      <c r="AC121" s="104"/>
      <c r="AD121" s="104">
        <v>1846.63</v>
      </c>
      <c r="AE121" s="104"/>
      <c r="AF121" s="145"/>
      <c r="AG121" s="145"/>
      <c r="AH121" s="145"/>
      <c r="AI121" s="104">
        <v>1846.63</v>
      </c>
      <c r="AJ121" s="105">
        <v>0</v>
      </c>
      <c r="AK121" s="146">
        <f t="shared" si="71"/>
        <v>1846.63</v>
      </c>
      <c r="AL121" s="144">
        <f t="shared" si="72"/>
        <v>1846.63</v>
      </c>
      <c r="AM121" s="144">
        <v>0</v>
      </c>
      <c r="AN121" s="104"/>
      <c r="AO121" s="104"/>
      <c r="AP121" s="104">
        <v>1846.63</v>
      </c>
      <c r="AQ121" s="104"/>
      <c r="AR121" s="145"/>
      <c r="AS121" s="104">
        <v>1846.63</v>
      </c>
      <c r="AT121" s="105">
        <f t="shared" si="68"/>
        <v>1846.34</v>
      </c>
      <c r="AU121" s="146">
        <f t="shared" si="73"/>
        <v>0.29000000000019099</v>
      </c>
      <c r="AV121" s="64"/>
      <c r="AW121" s="424"/>
      <c r="AX121" s="425"/>
      <c r="AY121" s="425"/>
      <c r="AZ121" s="425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7"/>
      <c r="BL121" s="427"/>
      <c r="BM121" s="426"/>
      <c r="BN121" s="426"/>
      <c r="BO121" s="426"/>
      <c r="BP121" s="426"/>
      <c r="BQ121" s="426"/>
      <c r="BR121" s="426"/>
      <c r="BS121" s="428"/>
      <c r="BT121" s="424"/>
      <c r="BU121" s="425"/>
      <c r="BV121" s="425"/>
      <c r="BW121" s="425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7"/>
      <c r="CI121" s="427"/>
      <c r="CJ121" s="426"/>
      <c r="CK121" s="428"/>
    </row>
    <row r="122" spans="2:89" s="56" customFormat="1" ht="12.75" customHeight="1" outlineLevel="1" x14ac:dyDescent="0.3">
      <c r="B122" s="65"/>
      <c r="C122" s="269" t="s">
        <v>187</v>
      </c>
      <c r="D122" s="270"/>
      <c r="E122" s="270"/>
      <c r="F122" s="270"/>
      <c r="G122" s="271"/>
      <c r="H122" s="154">
        <v>136</v>
      </c>
      <c r="I122" s="155">
        <v>41816</v>
      </c>
      <c r="J122" s="155"/>
      <c r="K122" s="155"/>
      <c r="L122" s="143">
        <v>3</v>
      </c>
      <c r="M122" s="251"/>
      <c r="N122" s="251"/>
      <c r="O122" s="251"/>
      <c r="P122" s="144">
        <f t="shared" si="69"/>
        <v>435.63</v>
      </c>
      <c r="Q122" s="104"/>
      <c r="R122" s="104"/>
      <c r="S122" s="104"/>
      <c r="T122" s="104">
        <v>435.63</v>
      </c>
      <c r="U122" s="104"/>
      <c r="V122" s="145"/>
      <c r="W122" s="104">
        <v>435.63</v>
      </c>
      <c r="X122" s="105">
        <v>435.34</v>
      </c>
      <c r="Y122" s="146">
        <f t="shared" si="70"/>
        <v>0.29000000000002046</v>
      </c>
      <c r="Z122" s="144">
        <f t="shared" si="67"/>
        <v>435.63</v>
      </c>
      <c r="AA122" s="104"/>
      <c r="AB122" s="104"/>
      <c r="AC122" s="104"/>
      <c r="AD122" s="104">
        <v>435.63</v>
      </c>
      <c r="AE122" s="104"/>
      <c r="AF122" s="145"/>
      <c r="AG122" s="145"/>
      <c r="AH122" s="145"/>
      <c r="AI122" s="104">
        <v>435.63</v>
      </c>
      <c r="AJ122" s="105">
        <v>0</v>
      </c>
      <c r="AK122" s="146">
        <f t="shared" si="71"/>
        <v>435.63</v>
      </c>
      <c r="AL122" s="144">
        <f t="shared" si="72"/>
        <v>435.63</v>
      </c>
      <c r="AM122" s="144">
        <v>0</v>
      </c>
      <c r="AN122" s="104"/>
      <c r="AO122" s="104"/>
      <c r="AP122" s="104">
        <v>435.63</v>
      </c>
      <c r="AQ122" s="104"/>
      <c r="AR122" s="145"/>
      <c r="AS122" s="104">
        <v>435.63</v>
      </c>
      <c r="AT122" s="105">
        <f t="shared" si="68"/>
        <v>435.34</v>
      </c>
      <c r="AU122" s="146">
        <f t="shared" si="73"/>
        <v>0.29000000000002046</v>
      </c>
      <c r="AV122" s="64"/>
      <c r="AW122" s="424"/>
      <c r="AX122" s="425"/>
      <c r="AY122" s="425"/>
      <c r="AZ122" s="425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7"/>
      <c r="BL122" s="427"/>
      <c r="BM122" s="426"/>
      <c r="BN122" s="426"/>
      <c r="BO122" s="426"/>
      <c r="BP122" s="426"/>
      <c r="BQ122" s="426"/>
      <c r="BR122" s="426"/>
      <c r="BS122" s="428"/>
      <c r="BT122" s="424"/>
      <c r="BU122" s="425"/>
      <c r="BV122" s="425"/>
      <c r="BW122" s="425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7"/>
      <c r="CI122" s="427"/>
      <c r="CJ122" s="426"/>
      <c r="CK122" s="428"/>
    </row>
    <row r="123" spans="2:89" s="56" customFormat="1" ht="12.75" customHeight="1" outlineLevel="1" x14ac:dyDescent="0.3">
      <c r="B123" s="65"/>
      <c r="C123" s="269" t="s">
        <v>188</v>
      </c>
      <c r="D123" s="270"/>
      <c r="E123" s="270"/>
      <c r="F123" s="270"/>
      <c r="G123" s="271"/>
      <c r="H123" s="154">
        <v>138</v>
      </c>
      <c r="I123" s="155">
        <v>41905</v>
      </c>
      <c r="J123" s="155"/>
      <c r="K123" s="155"/>
      <c r="L123" s="143">
        <v>3</v>
      </c>
      <c r="M123" s="251"/>
      <c r="N123" s="251"/>
      <c r="O123" s="251"/>
      <c r="P123" s="144">
        <f t="shared" si="69"/>
        <v>344.43</v>
      </c>
      <c r="Q123" s="87"/>
      <c r="R123" s="87"/>
      <c r="S123" s="87"/>
      <c r="T123" s="87">
        <v>344.43</v>
      </c>
      <c r="U123" s="87"/>
      <c r="V123" s="96"/>
      <c r="W123" s="87">
        <v>344.43</v>
      </c>
      <c r="X123" s="88">
        <v>344.14</v>
      </c>
      <c r="Y123" s="146">
        <f t="shared" si="70"/>
        <v>0.29000000000002046</v>
      </c>
      <c r="Z123" s="144">
        <f t="shared" si="67"/>
        <v>344.43</v>
      </c>
      <c r="AA123" s="104"/>
      <c r="AB123" s="104"/>
      <c r="AC123" s="104"/>
      <c r="AD123" s="104">
        <v>344.43</v>
      </c>
      <c r="AE123" s="104"/>
      <c r="AF123" s="145"/>
      <c r="AG123" s="145"/>
      <c r="AH123" s="145"/>
      <c r="AI123" s="104">
        <v>344.43</v>
      </c>
      <c r="AJ123" s="105">
        <v>0</v>
      </c>
      <c r="AK123" s="146">
        <f t="shared" si="71"/>
        <v>344.43</v>
      </c>
      <c r="AL123" s="144">
        <f t="shared" si="72"/>
        <v>344.43</v>
      </c>
      <c r="AM123" s="144">
        <v>0</v>
      </c>
      <c r="AN123" s="104"/>
      <c r="AO123" s="104"/>
      <c r="AP123" s="104">
        <v>344.43</v>
      </c>
      <c r="AQ123" s="104"/>
      <c r="AR123" s="145"/>
      <c r="AS123" s="104">
        <v>344.43</v>
      </c>
      <c r="AT123" s="105">
        <f t="shared" si="68"/>
        <v>344.14</v>
      </c>
      <c r="AU123" s="146">
        <f t="shared" si="73"/>
        <v>0.29000000000002046</v>
      </c>
      <c r="AV123" s="64"/>
      <c r="AW123" s="424"/>
      <c r="AX123" s="425"/>
      <c r="AY123" s="425"/>
      <c r="AZ123" s="425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7"/>
      <c r="BL123" s="427"/>
      <c r="BM123" s="426"/>
      <c r="BN123" s="426"/>
      <c r="BO123" s="426"/>
      <c r="BP123" s="426"/>
      <c r="BQ123" s="426"/>
      <c r="BR123" s="426"/>
      <c r="BS123" s="428"/>
      <c r="BT123" s="424"/>
      <c r="BU123" s="425"/>
      <c r="BV123" s="425"/>
      <c r="BW123" s="425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7"/>
      <c r="CI123" s="427"/>
      <c r="CJ123" s="426"/>
      <c r="CK123" s="428"/>
    </row>
    <row r="124" spans="2:89" s="56" customFormat="1" ht="12.75" customHeight="1" outlineLevel="1" x14ac:dyDescent="0.3">
      <c r="B124" s="65"/>
      <c r="C124" s="269" t="s">
        <v>189</v>
      </c>
      <c r="D124" s="270"/>
      <c r="E124" s="270"/>
      <c r="F124" s="270"/>
      <c r="G124" s="271"/>
      <c r="H124" s="154">
        <v>139</v>
      </c>
      <c r="I124" s="155">
        <v>42025</v>
      </c>
      <c r="J124" s="155"/>
      <c r="K124" s="155"/>
      <c r="L124" s="143">
        <v>3</v>
      </c>
      <c r="M124" s="251"/>
      <c r="N124" s="251"/>
      <c r="O124" s="251"/>
      <c r="P124" s="144">
        <f t="shared" si="69"/>
        <v>1392.58</v>
      </c>
      <c r="Q124" s="87"/>
      <c r="R124" s="87"/>
      <c r="S124" s="87"/>
      <c r="T124" s="87">
        <v>1392.58</v>
      </c>
      <c r="U124" s="87"/>
      <c r="V124" s="96"/>
      <c r="W124" s="87">
        <v>1392.58</v>
      </c>
      <c r="X124" s="88">
        <v>1391.58</v>
      </c>
      <c r="Y124" s="146">
        <f t="shared" si="70"/>
        <v>1</v>
      </c>
      <c r="Z124" s="144">
        <f t="shared" si="67"/>
        <v>1392.58</v>
      </c>
      <c r="AA124" s="104"/>
      <c r="AB124" s="104"/>
      <c r="AC124" s="104"/>
      <c r="AD124" s="104">
        <v>1392.58</v>
      </c>
      <c r="AE124" s="104"/>
      <c r="AF124" s="145"/>
      <c r="AG124" s="145"/>
      <c r="AH124" s="145"/>
      <c r="AI124" s="104">
        <v>1392.58</v>
      </c>
      <c r="AJ124" s="105">
        <v>0</v>
      </c>
      <c r="AK124" s="146">
        <f t="shared" si="71"/>
        <v>1392.58</v>
      </c>
      <c r="AL124" s="144">
        <f t="shared" si="72"/>
        <v>1392.58</v>
      </c>
      <c r="AM124" s="144">
        <v>0</v>
      </c>
      <c r="AN124" s="104"/>
      <c r="AO124" s="104"/>
      <c r="AP124" s="104">
        <v>1392.58</v>
      </c>
      <c r="AQ124" s="104"/>
      <c r="AR124" s="145"/>
      <c r="AS124" s="104">
        <v>1392.58</v>
      </c>
      <c r="AT124" s="105">
        <f t="shared" si="68"/>
        <v>1391.58</v>
      </c>
      <c r="AU124" s="146">
        <f t="shared" si="73"/>
        <v>1</v>
      </c>
      <c r="AV124" s="64"/>
      <c r="AW124" s="435"/>
      <c r="AX124" s="436"/>
      <c r="AY124" s="436"/>
      <c r="AZ124" s="436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8"/>
      <c r="BL124" s="438"/>
      <c r="BM124" s="437"/>
      <c r="BN124" s="437"/>
      <c r="BO124" s="437"/>
      <c r="BP124" s="437"/>
      <c r="BQ124" s="437"/>
      <c r="BR124" s="437"/>
      <c r="BS124" s="439"/>
      <c r="BT124" s="435"/>
      <c r="BU124" s="436"/>
      <c r="BV124" s="436"/>
      <c r="BW124" s="436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8"/>
      <c r="CI124" s="438"/>
      <c r="CJ124" s="437"/>
      <c r="CK124" s="439"/>
    </row>
    <row r="125" spans="2:89" s="56" customFormat="1" ht="12.75" customHeight="1" outlineLevel="1" x14ac:dyDescent="0.3">
      <c r="B125" s="65"/>
      <c r="C125" s="269" t="s">
        <v>190</v>
      </c>
      <c r="D125" s="270"/>
      <c r="E125" s="270"/>
      <c r="F125" s="270"/>
      <c r="G125" s="271"/>
      <c r="H125" s="154">
        <v>141</v>
      </c>
      <c r="I125" s="155">
        <v>42153</v>
      </c>
      <c r="J125" s="155"/>
      <c r="K125" s="155"/>
      <c r="L125" s="143">
        <v>3</v>
      </c>
      <c r="M125" s="251"/>
      <c r="N125" s="251"/>
      <c r="O125" s="251"/>
      <c r="P125" s="144">
        <f t="shared" si="69"/>
        <v>949.59</v>
      </c>
      <c r="Q125" s="87"/>
      <c r="R125" s="87"/>
      <c r="S125" s="87"/>
      <c r="T125" s="87">
        <v>949.59</v>
      </c>
      <c r="U125" s="87"/>
      <c r="V125" s="96"/>
      <c r="W125" s="87">
        <v>949.59</v>
      </c>
      <c r="X125" s="88">
        <v>949.3</v>
      </c>
      <c r="Y125" s="146">
        <f t="shared" si="70"/>
        <v>0.29000000000007731</v>
      </c>
      <c r="Z125" s="144">
        <f t="shared" si="67"/>
        <v>949.59</v>
      </c>
      <c r="AA125" s="104"/>
      <c r="AB125" s="104"/>
      <c r="AC125" s="104"/>
      <c r="AD125" s="104">
        <v>949.59</v>
      </c>
      <c r="AE125" s="104"/>
      <c r="AF125" s="145"/>
      <c r="AG125" s="145"/>
      <c r="AH125" s="145"/>
      <c r="AI125" s="104">
        <v>949.59</v>
      </c>
      <c r="AJ125" s="105">
        <v>0</v>
      </c>
      <c r="AK125" s="146">
        <f t="shared" si="71"/>
        <v>949.59</v>
      </c>
      <c r="AL125" s="144">
        <f t="shared" si="72"/>
        <v>949.59</v>
      </c>
      <c r="AM125" s="144">
        <v>0</v>
      </c>
      <c r="AN125" s="104"/>
      <c r="AO125" s="104"/>
      <c r="AP125" s="104">
        <v>949.59</v>
      </c>
      <c r="AQ125" s="104"/>
      <c r="AR125" s="145"/>
      <c r="AS125" s="104">
        <v>949.59</v>
      </c>
      <c r="AT125" s="105">
        <f t="shared" si="68"/>
        <v>949.3</v>
      </c>
      <c r="AU125" s="146">
        <f t="shared" si="73"/>
        <v>0.29000000000007731</v>
      </c>
      <c r="AV125" s="64"/>
      <c r="AW125" s="435"/>
      <c r="AX125" s="436"/>
      <c r="AY125" s="436"/>
      <c r="AZ125" s="436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8"/>
      <c r="BL125" s="438"/>
      <c r="BM125" s="437"/>
      <c r="BN125" s="437"/>
      <c r="BO125" s="437"/>
      <c r="BP125" s="437"/>
      <c r="BQ125" s="437"/>
      <c r="BR125" s="437"/>
      <c r="BS125" s="439"/>
      <c r="BT125" s="435"/>
      <c r="BU125" s="436"/>
      <c r="BV125" s="436"/>
      <c r="BW125" s="436"/>
      <c r="BX125" s="437"/>
      <c r="BY125" s="437"/>
      <c r="BZ125" s="437"/>
      <c r="CA125" s="437"/>
      <c r="CB125" s="437"/>
      <c r="CC125" s="437"/>
      <c r="CD125" s="437"/>
      <c r="CE125" s="437"/>
      <c r="CF125" s="437"/>
      <c r="CG125" s="437"/>
      <c r="CH125" s="438"/>
      <c r="CI125" s="438"/>
      <c r="CJ125" s="437"/>
      <c r="CK125" s="439"/>
    </row>
    <row r="126" spans="2:89" s="56" customFormat="1" ht="12.75" customHeight="1" outlineLevel="1" x14ac:dyDescent="0.3">
      <c r="B126" s="65"/>
      <c r="C126" s="269" t="s">
        <v>191</v>
      </c>
      <c r="D126" s="270"/>
      <c r="E126" s="270"/>
      <c r="F126" s="270"/>
      <c r="G126" s="271"/>
      <c r="H126" s="154">
        <v>165</v>
      </c>
      <c r="I126" s="176">
        <v>43979</v>
      </c>
      <c r="J126" s="176"/>
      <c r="K126" s="176"/>
      <c r="L126" s="143">
        <v>3</v>
      </c>
      <c r="M126" s="251"/>
      <c r="N126" s="251"/>
      <c r="O126" s="251"/>
      <c r="P126" s="144"/>
      <c r="Q126" s="104"/>
      <c r="R126" s="104"/>
      <c r="S126" s="104"/>
      <c r="T126" s="104"/>
      <c r="U126" s="104"/>
      <c r="V126" s="145"/>
      <c r="W126" s="104"/>
      <c r="X126" s="105"/>
      <c r="Y126" s="146"/>
      <c r="Z126" s="144">
        <f t="shared" si="67"/>
        <v>978.72</v>
      </c>
      <c r="AA126" s="104"/>
      <c r="AB126" s="104"/>
      <c r="AC126" s="104"/>
      <c r="AD126" s="104">
        <v>978.72</v>
      </c>
      <c r="AE126" s="104"/>
      <c r="AF126" s="145"/>
      <c r="AG126" s="145"/>
      <c r="AH126" s="145"/>
      <c r="AI126" s="104">
        <v>978.72</v>
      </c>
      <c r="AJ126" s="105">
        <v>190.26</v>
      </c>
      <c r="AK126" s="146">
        <f t="shared" si="71"/>
        <v>788.46</v>
      </c>
      <c r="AL126" s="144">
        <f t="shared" si="72"/>
        <v>978.72</v>
      </c>
      <c r="AM126" s="144"/>
      <c r="AN126" s="104"/>
      <c r="AO126" s="104"/>
      <c r="AP126" s="104">
        <v>978.72</v>
      </c>
      <c r="AQ126" s="104"/>
      <c r="AR126" s="145"/>
      <c r="AS126" s="104">
        <v>978.72</v>
      </c>
      <c r="AT126" s="105">
        <f t="shared" si="68"/>
        <v>190.26</v>
      </c>
      <c r="AU126" s="146">
        <f t="shared" si="73"/>
        <v>788.46</v>
      </c>
      <c r="AV126" s="64"/>
      <c r="AW126" s="435"/>
      <c r="AX126" s="436"/>
      <c r="AY126" s="436"/>
      <c r="AZ126" s="436"/>
      <c r="BA126" s="437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8"/>
      <c r="BL126" s="438"/>
      <c r="BM126" s="437"/>
      <c r="BN126" s="437"/>
      <c r="BO126" s="437"/>
      <c r="BP126" s="437"/>
      <c r="BQ126" s="437"/>
      <c r="BR126" s="437"/>
      <c r="BS126" s="439"/>
      <c r="BT126" s="435"/>
      <c r="BU126" s="436"/>
      <c r="BV126" s="436"/>
      <c r="BW126" s="436"/>
      <c r="BX126" s="437"/>
      <c r="BY126" s="437"/>
      <c r="BZ126" s="437"/>
      <c r="CA126" s="437"/>
      <c r="CB126" s="437"/>
      <c r="CC126" s="437"/>
      <c r="CD126" s="437"/>
      <c r="CE126" s="437"/>
      <c r="CF126" s="437"/>
      <c r="CG126" s="437"/>
      <c r="CH126" s="438"/>
      <c r="CI126" s="438"/>
      <c r="CJ126" s="437"/>
      <c r="CK126" s="439"/>
    </row>
    <row r="127" spans="2:89" s="56" customFormat="1" ht="12.75" customHeight="1" outlineLevel="1" x14ac:dyDescent="0.3">
      <c r="B127" s="65"/>
      <c r="C127" s="269" t="s">
        <v>191</v>
      </c>
      <c r="D127" s="270"/>
      <c r="E127" s="270"/>
      <c r="F127" s="270"/>
      <c r="G127" s="271"/>
      <c r="H127" s="154">
        <v>166</v>
      </c>
      <c r="I127" s="176">
        <v>43979</v>
      </c>
      <c r="J127" s="176"/>
      <c r="K127" s="176"/>
      <c r="L127" s="143">
        <v>3</v>
      </c>
      <c r="M127" s="251"/>
      <c r="N127" s="251"/>
      <c r="O127" s="251"/>
      <c r="P127" s="144"/>
      <c r="Q127" s="104"/>
      <c r="R127" s="104"/>
      <c r="S127" s="104"/>
      <c r="T127" s="104"/>
      <c r="U127" s="104"/>
      <c r="V127" s="145"/>
      <c r="W127" s="104"/>
      <c r="X127" s="105"/>
      <c r="Y127" s="146"/>
      <c r="Z127" s="144">
        <f t="shared" si="67"/>
        <v>978.72</v>
      </c>
      <c r="AA127" s="104"/>
      <c r="AB127" s="104"/>
      <c r="AC127" s="104"/>
      <c r="AD127" s="104">
        <v>978.72</v>
      </c>
      <c r="AE127" s="104"/>
      <c r="AF127" s="145"/>
      <c r="AG127" s="145"/>
      <c r="AH127" s="145"/>
      <c r="AI127" s="104">
        <v>978.72</v>
      </c>
      <c r="AJ127" s="105">
        <v>190.26</v>
      </c>
      <c r="AK127" s="146">
        <f t="shared" si="71"/>
        <v>788.46</v>
      </c>
      <c r="AL127" s="144">
        <f t="shared" si="72"/>
        <v>978.72</v>
      </c>
      <c r="AM127" s="144"/>
      <c r="AN127" s="104"/>
      <c r="AO127" s="104"/>
      <c r="AP127" s="104">
        <v>978.72</v>
      </c>
      <c r="AQ127" s="104"/>
      <c r="AR127" s="145"/>
      <c r="AS127" s="104">
        <v>978.72</v>
      </c>
      <c r="AT127" s="105">
        <f t="shared" si="68"/>
        <v>190.26</v>
      </c>
      <c r="AU127" s="146">
        <f t="shared" si="73"/>
        <v>788.46</v>
      </c>
      <c r="AV127" s="64"/>
      <c r="AW127" s="435"/>
      <c r="AX127" s="436"/>
      <c r="AY127" s="436"/>
      <c r="AZ127" s="436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8"/>
      <c r="BL127" s="438"/>
      <c r="BM127" s="437"/>
      <c r="BN127" s="437"/>
      <c r="BO127" s="437"/>
      <c r="BP127" s="437"/>
      <c r="BQ127" s="437"/>
      <c r="BR127" s="437"/>
      <c r="BS127" s="439"/>
      <c r="BT127" s="435"/>
      <c r="BU127" s="436"/>
      <c r="BV127" s="436"/>
      <c r="BW127" s="436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8"/>
      <c r="CI127" s="438"/>
      <c r="CJ127" s="437"/>
      <c r="CK127" s="439"/>
    </row>
    <row r="128" spans="2:89" s="56" customFormat="1" ht="12.75" customHeight="1" outlineLevel="1" x14ac:dyDescent="0.3">
      <c r="B128" s="65"/>
      <c r="C128" s="269" t="s">
        <v>192</v>
      </c>
      <c r="D128" s="270"/>
      <c r="E128" s="270"/>
      <c r="F128" s="270"/>
      <c r="G128" s="271"/>
      <c r="H128" s="154">
        <v>151</v>
      </c>
      <c r="I128" s="155">
        <v>42186</v>
      </c>
      <c r="J128" s="155"/>
      <c r="K128" s="155"/>
      <c r="L128" s="143">
        <v>3</v>
      </c>
      <c r="M128" s="251"/>
      <c r="N128" s="251"/>
      <c r="O128" s="251"/>
      <c r="P128" s="144">
        <f t="shared" si="69"/>
        <v>396.69</v>
      </c>
      <c r="Q128" s="104"/>
      <c r="R128" s="104"/>
      <c r="S128" s="104"/>
      <c r="T128" s="104">
        <v>396.69</v>
      </c>
      <c r="U128" s="104"/>
      <c r="V128" s="145"/>
      <c r="W128" s="104">
        <v>396.69</v>
      </c>
      <c r="X128" s="105">
        <v>396.4</v>
      </c>
      <c r="Y128" s="146">
        <f t="shared" si="70"/>
        <v>0.29000000000002046</v>
      </c>
      <c r="Z128" s="144">
        <f t="shared" si="67"/>
        <v>396.69</v>
      </c>
      <c r="AA128" s="104"/>
      <c r="AB128" s="104"/>
      <c r="AC128" s="104"/>
      <c r="AD128" s="104">
        <v>396.69</v>
      </c>
      <c r="AE128" s="104"/>
      <c r="AF128" s="145"/>
      <c r="AG128" s="145"/>
      <c r="AH128" s="145"/>
      <c r="AI128" s="104">
        <v>396.69</v>
      </c>
      <c r="AJ128" s="105">
        <v>0</v>
      </c>
      <c r="AK128" s="146">
        <f t="shared" si="71"/>
        <v>396.69</v>
      </c>
      <c r="AL128" s="144">
        <f t="shared" si="72"/>
        <v>396.69</v>
      </c>
      <c r="AM128" s="144">
        <v>0</v>
      </c>
      <c r="AN128" s="104"/>
      <c r="AO128" s="104"/>
      <c r="AP128" s="104">
        <v>396.69</v>
      </c>
      <c r="AQ128" s="104"/>
      <c r="AR128" s="145"/>
      <c r="AS128" s="104">
        <v>396.69</v>
      </c>
      <c r="AT128" s="105">
        <f t="shared" si="68"/>
        <v>396.4</v>
      </c>
      <c r="AU128" s="146">
        <f t="shared" si="73"/>
        <v>0.29000000000002046</v>
      </c>
      <c r="AV128" s="64"/>
      <c r="AW128" s="435"/>
      <c r="AX128" s="436"/>
      <c r="AY128" s="436"/>
      <c r="AZ128" s="436"/>
      <c r="BA128" s="437"/>
      <c r="BB128" s="437"/>
      <c r="BC128" s="437"/>
      <c r="BD128" s="437"/>
      <c r="BE128" s="437"/>
      <c r="BF128" s="437"/>
      <c r="BG128" s="437"/>
      <c r="BH128" s="437"/>
      <c r="BI128" s="437"/>
      <c r="BJ128" s="437"/>
      <c r="BK128" s="438"/>
      <c r="BL128" s="438"/>
      <c r="BM128" s="437"/>
      <c r="BN128" s="437"/>
      <c r="BO128" s="437"/>
      <c r="BP128" s="437"/>
      <c r="BQ128" s="437"/>
      <c r="BR128" s="437"/>
      <c r="BS128" s="439"/>
      <c r="BT128" s="435"/>
      <c r="BU128" s="436"/>
      <c r="BV128" s="436"/>
      <c r="BW128" s="436"/>
      <c r="BX128" s="437"/>
      <c r="BY128" s="437"/>
      <c r="BZ128" s="437"/>
      <c r="CA128" s="437"/>
      <c r="CB128" s="437"/>
      <c r="CC128" s="437"/>
      <c r="CD128" s="437"/>
      <c r="CE128" s="437"/>
      <c r="CF128" s="437"/>
      <c r="CG128" s="437"/>
      <c r="CH128" s="438"/>
      <c r="CI128" s="438"/>
      <c r="CJ128" s="437"/>
      <c r="CK128" s="439"/>
    </row>
    <row r="129" spans="2:89" s="56" customFormat="1" ht="12.75" customHeight="1" outlineLevel="1" x14ac:dyDescent="0.3">
      <c r="B129" s="65"/>
      <c r="C129" s="269" t="s">
        <v>192</v>
      </c>
      <c r="D129" s="270"/>
      <c r="E129" s="270"/>
      <c r="F129" s="270"/>
      <c r="G129" s="271"/>
      <c r="H129" s="154">
        <v>152</v>
      </c>
      <c r="I129" s="155">
        <v>42186</v>
      </c>
      <c r="J129" s="155"/>
      <c r="K129" s="155"/>
      <c r="L129" s="143">
        <v>3</v>
      </c>
      <c r="M129" s="251"/>
      <c r="N129" s="251"/>
      <c r="O129" s="251"/>
      <c r="P129" s="144">
        <f t="shared" si="69"/>
        <v>396.7</v>
      </c>
      <c r="Q129" s="104"/>
      <c r="R129" s="104"/>
      <c r="S129" s="104"/>
      <c r="T129" s="104">
        <v>396.7</v>
      </c>
      <c r="U129" s="104"/>
      <c r="V129" s="145"/>
      <c r="W129" s="104">
        <v>396.7</v>
      </c>
      <c r="X129" s="105">
        <v>396.41</v>
      </c>
      <c r="Y129" s="146">
        <f t="shared" si="70"/>
        <v>0.28999999999996362</v>
      </c>
      <c r="Z129" s="144">
        <f t="shared" si="67"/>
        <v>396.7</v>
      </c>
      <c r="AA129" s="104"/>
      <c r="AB129" s="104"/>
      <c r="AC129" s="104"/>
      <c r="AD129" s="104">
        <v>396.7</v>
      </c>
      <c r="AE129" s="104"/>
      <c r="AF129" s="145"/>
      <c r="AG129" s="145"/>
      <c r="AH129" s="145"/>
      <c r="AI129" s="104">
        <v>396.7</v>
      </c>
      <c r="AJ129" s="105">
        <v>0</v>
      </c>
      <c r="AK129" s="146">
        <f t="shared" si="71"/>
        <v>396.7</v>
      </c>
      <c r="AL129" s="144">
        <f t="shared" si="72"/>
        <v>396.7</v>
      </c>
      <c r="AM129" s="144">
        <v>0</v>
      </c>
      <c r="AN129" s="104"/>
      <c r="AO129" s="104"/>
      <c r="AP129" s="104">
        <v>396.7</v>
      </c>
      <c r="AQ129" s="104"/>
      <c r="AR129" s="145"/>
      <c r="AS129" s="104">
        <v>396.7</v>
      </c>
      <c r="AT129" s="105">
        <f t="shared" si="68"/>
        <v>396.41</v>
      </c>
      <c r="AU129" s="146">
        <f t="shared" si="73"/>
        <v>0.28999999999996362</v>
      </c>
      <c r="AV129" s="64"/>
      <c r="AW129" s="435"/>
      <c r="AX129" s="436"/>
      <c r="AY129" s="436"/>
      <c r="AZ129" s="436"/>
      <c r="BA129" s="437"/>
      <c r="BB129" s="437"/>
      <c r="BC129" s="437"/>
      <c r="BD129" s="437"/>
      <c r="BE129" s="437"/>
      <c r="BF129" s="437"/>
      <c r="BG129" s="437"/>
      <c r="BH129" s="437"/>
      <c r="BI129" s="437"/>
      <c r="BJ129" s="437"/>
      <c r="BK129" s="438"/>
      <c r="BL129" s="438"/>
      <c r="BM129" s="437"/>
      <c r="BN129" s="437"/>
      <c r="BO129" s="437"/>
      <c r="BP129" s="437"/>
      <c r="BQ129" s="437"/>
      <c r="BR129" s="437"/>
      <c r="BS129" s="439"/>
      <c r="BT129" s="435"/>
      <c r="BU129" s="436"/>
      <c r="BV129" s="436"/>
      <c r="BW129" s="436"/>
      <c r="BX129" s="437"/>
      <c r="BY129" s="437"/>
      <c r="BZ129" s="437"/>
      <c r="CA129" s="437"/>
      <c r="CB129" s="437"/>
      <c r="CC129" s="437"/>
      <c r="CD129" s="437"/>
      <c r="CE129" s="437"/>
      <c r="CF129" s="437"/>
      <c r="CG129" s="437"/>
      <c r="CH129" s="438"/>
      <c r="CI129" s="438"/>
      <c r="CJ129" s="437"/>
      <c r="CK129" s="439"/>
    </row>
    <row r="130" spans="2:89" s="191" customFormat="1" ht="12.75" customHeight="1" outlineLevel="1" x14ac:dyDescent="0.3">
      <c r="B130" s="190"/>
      <c r="C130" s="269" t="s">
        <v>193</v>
      </c>
      <c r="D130" s="270"/>
      <c r="E130" s="270"/>
      <c r="F130" s="270"/>
      <c r="G130" s="271"/>
      <c r="H130" s="154">
        <v>153</v>
      </c>
      <c r="I130" s="155">
        <v>42201</v>
      </c>
      <c r="J130" s="155"/>
      <c r="K130" s="155"/>
      <c r="L130" s="143">
        <v>3</v>
      </c>
      <c r="M130" s="251"/>
      <c r="N130" s="251"/>
      <c r="O130" s="251"/>
      <c r="P130" s="144">
        <f t="shared" si="69"/>
        <v>713.22</v>
      </c>
      <c r="Q130" s="104"/>
      <c r="R130" s="104"/>
      <c r="S130" s="104"/>
      <c r="T130" s="104">
        <v>713.22</v>
      </c>
      <c r="U130" s="104"/>
      <c r="V130" s="145"/>
      <c r="W130" s="104">
        <v>713.22</v>
      </c>
      <c r="X130" s="105">
        <v>712.93</v>
      </c>
      <c r="Y130" s="146">
        <f t="shared" si="70"/>
        <v>0.29000000000007731</v>
      </c>
      <c r="Z130" s="144">
        <f t="shared" si="67"/>
        <v>713.22</v>
      </c>
      <c r="AA130" s="104"/>
      <c r="AB130" s="104"/>
      <c r="AC130" s="104"/>
      <c r="AD130" s="104">
        <v>713.22</v>
      </c>
      <c r="AE130" s="104"/>
      <c r="AF130" s="145"/>
      <c r="AG130" s="145"/>
      <c r="AH130" s="145"/>
      <c r="AI130" s="104">
        <v>713.22</v>
      </c>
      <c r="AJ130" s="105">
        <v>0</v>
      </c>
      <c r="AK130" s="146">
        <f t="shared" si="71"/>
        <v>713.22</v>
      </c>
      <c r="AL130" s="144">
        <f t="shared" si="72"/>
        <v>713.22</v>
      </c>
      <c r="AM130" s="144">
        <v>0</v>
      </c>
      <c r="AN130" s="104"/>
      <c r="AO130" s="104"/>
      <c r="AP130" s="104">
        <v>713.22</v>
      </c>
      <c r="AQ130" s="104"/>
      <c r="AR130" s="145"/>
      <c r="AS130" s="104">
        <v>713.22</v>
      </c>
      <c r="AT130" s="105">
        <f t="shared" si="68"/>
        <v>712.93</v>
      </c>
      <c r="AU130" s="146">
        <f t="shared" si="73"/>
        <v>0.29000000000007731</v>
      </c>
      <c r="AV130" s="64"/>
      <c r="AW130" s="435"/>
      <c r="AX130" s="436"/>
      <c r="AY130" s="436"/>
      <c r="AZ130" s="436"/>
      <c r="BA130" s="437"/>
      <c r="BB130" s="437"/>
      <c r="BC130" s="437"/>
      <c r="BD130" s="437"/>
      <c r="BE130" s="437"/>
      <c r="BF130" s="437"/>
      <c r="BG130" s="437"/>
      <c r="BH130" s="437"/>
      <c r="BI130" s="437"/>
      <c r="BJ130" s="437"/>
      <c r="BK130" s="438"/>
      <c r="BL130" s="438"/>
      <c r="BM130" s="437"/>
      <c r="BN130" s="437"/>
      <c r="BO130" s="437"/>
      <c r="BP130" s="437"/>
      <c r="BQ130" s="437"/>
      <c r="BR130" s="437"/>
      <c r="BS130" s="439"/>
      <c r="BT130" s="435"/>
      <c r="BU130" s="436"/>
      <c r="BV130" s="436"/>
      <c r="BW130" s="436"/>
      <c r="BX130" s="437"/>
      <c r="BY130" s="437"/>
      <c r="BZ130" s="437"/>
      <c r="CA130" s="437"/>
      <c r="CB130" s="437"/>
      <c r="CC130" s="437"/>
      <c r="CD130" s="437"/>
      <c r="CE130" s="437"/>
      <c r="CF130" s="437"/>
      <c r="CG130" s="437"/>
      <c r="CH130" s="438"/>
      <c r="CI130" s="438"/>
      <c r="CJ130" s="437"/>
      <c r="CK130" s="439"/>
    </row>
    <row r="131" spans="2:89" s="56" customFormat="1" ht="12.75" customHeight="1" outlineLevel="1" x14ac:dyDescent="0.3">
      <c r="B131" s="65"/>
      <c r="C131" s="269" t="s">
        <v>194</v>
      </c>
      <c r="D131" s="270"/>
      <c r="E131" s="270"/>
      <c r="F131" s="270"/>
      <c r="G131" s="271"/>
      <c r="H131" s="154">
        <v>154</v>
      </c>
      <c r="I131" s="155">
        <v>42207</v>
      </c>
      <c r="J131" s="155"/>
      <c r="K131" s="155"/>
      <c r="L131" s="143">
        <v>4</v>
      </c>
      <c r="M131" s="251"/>
      <c r="N131" s="251"/>
      <c r="O131" s="251"/>
      <c r="P131" s="144">
        <f t="shared" si="69"/>
        <v>1033.06</v>
      </c>
      <c r="Q131" s="104"/>
      <c r="R131" s="104"/>
      <c r="S131" s="104"/>
      <c r="T131" s="104">
        <v>1033.06</v>
      </c>
      <c r="U131" s="104"/>
      <c r="V131" s="145"/>
      <c r="W131" s="104">
        <v>1033.06</v>
      </c>
      <c r="X131" s="105">
        <v>1032.77</v>
      </c>
      <c r="Y131" s="146">
        <f t="shared" si="70"/>
        <v>0.28999999999996362</v>
      </c>
      <c r="Z131" s="144">
        <f t="shared" si="67"/>
        <v>1033.06</v>
      </c>
      <c r="AA131" s="104"/>
      <c r="AB131" s="104"/>
      <c r="AC131" s="104"/>
      <c r="AD131" s="104">
        <v>1033.06</v>
      </c>
      <c r="AE131" s="104"/>
      <c r="AF131" s="145"/>
      <c r="AG131" s="145"/>
      <c r="AH131" s="145"/>
      <c r="AI131" s="104">
        <v>1033.06</v>
      </c>
      <c r="AJ131" s="105">
        <v>0</v>
      </c>
      <c r="AK131" s="146">
        <f t="shared" si="71"/>
        <v>1033.06</v>
      </c>
      <c r="AL131" s="144">
        <f t="shared" si="72"/>
        <v>1033.06</v>
      </c>
      <c r="AM131" s="144">
        <v>0</v>
      </c>
      <c r="AN131" s="104"/>
      <c r="AO131" s="104"/>
      <c r="AP131" s="104">
        <v>1033.06</v>
      </c>
      <c r="AQ131" s="104"/>
      <c r="AR131" s="145"/>
      <c r="AS131" s="104">
        <v>1033.06</v>
      </c>
      <c r="AT131" s="105">
        <f t="shared" si="68"/>
        <v>1032.77</v>
      </c>
      <c r="AU131" s="146">
        <f t="shared" si="73"/>
        <v>0.28999999999996362</v>
      </c>
      <c r="AV131" s="64"/>
      <c r="AW131" s="435"/>
      <c r="AX131" s="436"/>
      <c r="AY131" s="436"/>
      <c r="AZ131" s="436"/>
      <c r="BA131" s="437"/>
      <c r="BB131" s="437"/>
      <c r="BC131" s="437"/>
      <c r="BD131" s="437"/>
      <c r="BE131" s="437"/>
      <c r="BF131" s="437"/>
      <c r="BG131" s="437"/>
      <c r="BH131" s="437"/>
      <c r="BI131" s="437"/>
      <c r="BJ131" s="437"/>
      <c r="BK131" s="438"/>
      <c r="BL131" s="438"/>
      <c r="BM131" s="437"/>
      <c r="BN131" s="437"/>
      <c r="BO131" s="437"/>
      <c r="BP131" s="437"/>
      <c r="BQ131" s="437"/>
      <c r="BR131" s="437"/>
      <c r="BS131" s="439"/>
      <c r="BT131" s="435"/>
      <c r="BU131" s="436"/>
      <c r="BV131" s="436"/>
      <c r="BW131" s="436"/>
      <c r="BX131" s="437"/>
      <c r="BY131" s="437"/>
      <c r="BZ131" s="437"/>
      <c r="CA131" s="437"/>
      <c r="CB131" s="437"/>
      <c r="CC131" s="437"/>
      <c r="CD131" s="437"/>
      <c r="CE131" s="437"/>
      <c r="CF131" s="437"/>
      <c r="CG131" s="437"/>
      <c r="CH131" s="438"/>
      <c r="CI131" s="438"/>
      <c r="CJ131" s="437"/>
      <c r="CK131" s="439"/>
    </row>
    <row r="132" spans="2:89" s="56" customFormat="1" ht="12.75" customHeight="1" outlineLevel="1" x14ac:dyDescent="0.3">
      <c r="B132" s="65"/>
      <c r="C132" s="281" t="s">
        <v>195</v>
      </c>
      <c r="D132" s="282"/>
      <c r="E132" s="282"/>
      <c r="F132" s="282"/>
      <c r="G132" s="283"/>
      <c r="H132" s="149">
        <v>169</v>
      </c>
      <c r="I132" s="164">
        <v>44061</v>
      </c>
      <c r="J132" s="164"/>
      <c r="K132" s="164"/>
      <c r="L132" s="115">
        <v>3</v>
      </c>
      <c r="M132" s="252"/>
      <c r="N132" s="252"/>
      <c r="O132" s="252"/>
      <c r="P132" s="151"/>
      <c r="Q132" s="117"/>
      <c r="R132" s="117"/>
      <c r="S132" s="117"/>
      <c r="T132" s="117"/>
      <c r="U132" s="117">
        <v>0</v>
      </c>
      <c r="V132" s="152"/>
      <c r="W132" s="117"/>
      <c r="X132" s="118"/>
      <c r="Y132" s="153"/>
      <c r="Z132" s="151">
        <f t="shared" si="67"/>
        <v>719.01</v>
      </c>
      <c r="AA132" s="117"/>
      <c r="AB132" s="117"/>
      <c r="AC132" s="117"/>
      <c r="AD132" s="117">
        <v>719.01</v>
      </c>
      <c r="AE132" s="117">
        <v>79.84</v>
      </c>
      <c r="AF132" s="152"/>
      <c r="AG132" s="152"/>
      <c r="AH132" s="152"/>
      <c r="AI132" s="117">
        <v>719.01</v>
      </c>
      <c r="AJ132" s="118">
        <v>79.84</v>
      </c>
      <c r="AK132" s="153">
        <f t="shared" si="71"/>
        <v>639.16999999999996</v>
      </c>
      <c r="AL132" s="151">
        <f t="shared" si="72"/>
        <v>719.01</v>
      </c>
      <c r="AM132" s="151"/>
      <c r="AN132" s="117"/>
      <c r="AO132" s="117"/>
      <c r="AP132" s="117">
        <v>719.01</v>
      </c>
      <c r="AQ132" s="117">
        <v>639.16999999999996</v>
      </c>
      <c r="AR132" s="152"/>
      <c r="AS132" s="117">
        <v>719.01</v>
      </c>
      <c r="AT132" s="118">
        <f t="shared" si="68"/>
        <v>79.84</v>
      </c>
      <c r="AU132" s="153">
        <f t="shared" si="73"/>
        <v>639.16999999999996</v>
      </c>
      <c r="AV132" s="450"/>
      <c r="AW132" s="153">
        <f t="shared" ref="AW132" si="74">AU132-AV132</f>
        <v>639.16999999999996</v>
      </c>
      <c r="AX132" s="436"/>
      <c r="AY132" s="436"/>
      <c r="AZ132" s="436"/>
      <c r="BA132" s="437"/>
      <c r="BB132" s="437"/>
      <c r="BC132" s="437"/>
      <c r="BD132" s="437"/>
      <c r="BE132" s="437"/>
      <c r="BF132" s="437"/>
      <c r="BG132" s="437"/>
      <c r="BH132" s="437"/>
      <c r="BI132" s="437"/>
      <c r="BJ132" s="437"/>
      <c r="BK132" s="438"/>
      <c r="BL132" s="438"/>
      <c r="BM132" s="437"/>
      <c r="BN132" s="437"/>
      <c r="BO132" s="437"/>
      <c r="BP132" s="437"/>
      <c r="BQ132" s="437"/>
      <c r="BR132" s="437"/>
      <c r="BS132" s="439"/>
      <c r="BT132" s="435"/>
      <c r="BU132" s="436"/>
      <c r="BV132" s="436"/>
      <c r="BW132" s="436"/>
      <c r="BX132" s="437"/>
      <c r="BY132" s="437"/>
      <c r="BZ132" s="437"/>
      <c r="CA132" s="437"/>
      <c r="CB132" s="437"/>
      <c r="CC132" s="437"/>
      <c r="CD132" s="437"/>
      <c r="CE132" s="437"/>
      <c r="CF132" s="437"/>
      <c r="CG132" s="437"/>
      <c r="CH132" s="438"/>
      <c r="CI132" s="438"/>
      <c r="CJ132" s="437"/>
      <c r="CK132" s="439"/>
    </row>
    <row r="133" spans="2:89" s="56" customFormat="1" ht="12.75" customHeight="1" outlineLevel="1" x14ac:dyDescent="0.3">
      <c r="B133" s="65"/>
      <c r="C133" s="269" t="s">
        <v>196</v>
      </c>
      <c r="D133" s="270"/>
      <c r="E133" s="270"/>
      <c r="F133" s="270"/>
      <c r="G133" s="271"/>
      <c r="H133" s="154">
        <v>142</v>
      </c>
      <c r="I133" s="155">
        <v>42145</v>
      </c>
      <c r="J133" s="155"/>
      <c r="K133" s="155"/>
      <c r="L133" s="143">
        <v>4</v>
      </c>
      <c r="M133" s="251"/>
      <c r="N133" s="251"/>
      <c r="O133" s="251"/>
      <c r="P133" s="144">
        <f t="shared" si="69"/>
        <v>570.25</v>
      </c>
      <c r="Q133" s="104"/>
      <c r="R133" s="104"/>
      <c r="S133" s="104"/>
      <c r="T133" s="104">
        <v>570.25</v>
      </c>
      <c r="U133" s="104"/>
      <c r="V133" s="145"/>
      <c r="W133" s="104">
        <v>570.25</v>
      </c>
      <c r="X133" s="105">
        <v>569.96</v>
      </c>
      <c r="Y133" s="146">
        <f t="shared" si="70"/>
        <v>0.28999999999996362</v>
      </c>
      <c r="Z133" s="144">
        <f t="shared" si="67"/>
        <v>570.25</v>
      </c>
      <c r="AA133" s="104"/>
      <c r="AB133" s="104"/>
      <c r="AC133" s="104"/>
      <c r="AD133" s="104">
        <v>570.25</v>
      </c>
      <c r="AE133" s="104"/>
      <c r="AF133" s="145"/>
      <c r="AG133" s="145"/>
      <c r="AH133" s="145"/>
      <c r="AI133" s="104">
        <v>570.25</v>
      </c>
      <c r="AJ133" s="105">
        <v>0</v>
      </c>
      <c r="AK133" s="146">
        <f t="shared" si="71"/>
        <v>570.25</v>
      </c>
      <c r="AL133" s="144">
        <f t="shared" si="72"/>
        <v>570.25</v>
      </c>
      <c r="AM133" s="144">
        <v>0</v>
      </c>
      <c r="AN133" s="104"/>
      <c r="AO133" s="104"/>
      <c r="AP133" s="104">
        <v>570.25</v>
      </c>
      <c r="AQ133" s="104"/>
      <c r="AR133" s="145"/>
      <c r="AS133" s="104">
        <v>570.25</v>
      </c>
      <c r="AT133" s="105">
        <f t="shared" si="68"/>
        <v>569.96</v>
      </c>
      <c r="AU133" s="146">
        <f t="shared" si="73"/>
        <v>0.28999999999996362</v>
      </c>
      <c r="AV133" s="64"/>
      <c r="AW133" s="435"/>
      <c r="AX133" s="436"/>
      <c r="AY133" s="436"/>
      <c r="AZ133" s="436"/>
      <c r="BA133" s="437"/>
      <c r="BB133" s="437"/>
      <c r="BC133" s="437"/>
      <c r="BD133" s="437"/>
      <c r="BE133" s="437"/>
      <c r="BF133" s="437"/>
      <c r="BG133" s="437"/>
      <c r="BH133" s="437"/>
      <c r="BI133" s="437"/>
      <c r="BJ133" s="437"/>
      <c r="BK133" s="438"/>
      <c r="BL133" s="438"/>
      <c r="BM133" s="437"/>
      <c r="BN133" s="437"/>
      <c r="BO133" s="437"/>
      <c r="BP133" s="437"/>
      <c r="BQ133" s="437"/>
      <c r="BR133" s="437"/>
      <c r="BS133" s="439"/>
      <c r="BT133" s="435"/>
      <c r="BU133" s="436"/>
      <c r="BV133" s="436"/>
      <c r="BW133" s="436"/>
      <c r="BX133" s="437"/>
      <c r="BY133" s="437"/>
      <c r="BZ133" s="437"/>
      <c r="CA133" s="437"/>
      <c r="CB133" s="437"/>
      <c r="CC133" s="437"/>
      <c r="CD133" s="437"/>
      <c r="CE133" s="437"/>
      <c r="CF133" s="437"/>
      <c r="CG133" s="437"/>
      <c r="CH133" s="438"/>
      <c r="CI133" s="438"/>
      <c r="CJ133" s="437"/>
      <c r="CK133" s="439"/>
    </row>
    <row r="134" spans="2:89" s="56" customFormat="1" ht="12.75" customHeight="1" outlineLevel="1" x14ac:dyDescent="0.3">
      <c r="B134" s="65"/>
      <c r="C134" s="269" t="s">
        <v>197</v>
      </c>
      <c r="D134" s="270"/>
      <c r="E134" s="270"/>
      <c r="F134" s="270"/>
      <c r="G134" s="271"/>
      <c r="H134" s="154">
        <v>143</v>
      </c>
      <c r="I134" s="155">
        <v>42145</v>
      </c>
      <c r="J134" s="155"/>
      <c r="K134" s="155"/>
      <c r="L134" s="143">
        <v>4</v>
      </c>
      <c r="M134" s="251"/>
      <c r="N134" s="251"/>
      <c r="O134" s="251"/>
      <c r="P134" s="144">
        <f t="shared" si="69"/>
        <v>384.3</v>
      </c>
      <c r="Q134" s="104"/>
      <c r="R134" s="104"/>
      <c r="S134" s="104"/>
      <c r="T134" s="104">
        <v>384.3</v>
      </c>
      <c r="U134" s="104"/>
      <c r="V134" s="145"/>
      <c r="W134" s="104">
        <v>384.3</v>
      </c>
      <c r="X134" s="105">
        <v>384.01</v>
      </c>
      <c r="Y134" s="146">
        <f t="shared" si="70"/>
        <v>0.29000000000002046</v>
      </c>
      <c r="Z134" s="144">
        <f t="shared" si="67"/>
        <v>384.3</v>
      </c>
      <c r="AA134" s="104"/>
      <c r="AB134" s="104"/>
      <c r="AC134" s="104"/>
      <c r="AD134" s="104">
        <v>384.3</v>
      </c>
      <c r="AE134" s="104"/>
      <c r="AF134" s="145"/>
      <c r="AG134" s="145"/>
      <c r="AH134" s="145"/>
      <c r="AI134" s="104">
        <v>384.3</v>
      </c>
      <c r="AJ134" s="105">
        <v>0</v>
      </c>
      <c r="AK134" s="146">
        <f t="shared" si="71"/>
        <v>384.3</v>
      </c>
      <c r="AL134" s="144">
        <f t="shared" si="72"/>
        <v>384.3</v>
      </c>
      <c r="AM134" s="144">
        <v>0</v>
      </c>
      <c r="AN134" s="104"/>
      <c r="AO134" s="104"/>
      <c r="AP134" s="104">
        <v>384.3</v>
      </c>
      <c r="AQ134" s="104"/>
      <c r="AR134" s="145"/>
      <c r="AS134" s="104">
        <v>384.3</v>
      </c>
      <c r="AT134" s="105">
        <f t="shared" si="68"/>
        <v>384.01</v>
      </c>
      <c r="AU134" s="146">
        <f t="shared" si="73"/>
        <v>0.29000000000002046</v>
      </c>
      <c r="AV134" s="64"/>
      <c r="AW134" s="435"/>
      <c r="AX134" s="436"/>
      <c r="AY134" s="436"/>
      <c r="AZ134" s="436"/>
      <c r="BA134" s="437"/>
      <c r="BB134" s="437"/>
      <c r="BC134" s="437"/>
      <c r="BD134" s="437"/>
      <c r="BE134" s="437"/>
      <c r="BF134" s="437"/>
      <c r="BG134" s="437"/>
      <c r="BH134" s="437"/>
      <c r="BI134" s="437"/>
      <c r="BJ134" s="437"/>
      <c r="BK134" s="438"/>
      <c r="BL134" s="438"/>
      <c r="BM134" s="437"/>
      <c r="BN134" s="437"/>
      <c r="BO134" s="437"/>
      <c r="BP134" s="437"/>
      <c r="BQ134" s="437"/>
      <c r="BR134" s="437"/>
      <c r="BS134" s="439"/>
      <c r="BT134" s="435"/>
      <c r="BU134" s="436"/>
      <c r="BV134" s="436"/>
      <c r="BW134" s="436"/>
      <c r="BX134" s="437"/>
      <c r="BY134" s="437"/>
      <c r="BZ134" s="437"/>
      <c r="CA134" s="437"/>
      <c r="CB134" s="437"/>
      <c r="CC134" s="437"/>
      <c r="CD134" s="437"/>
      <c r="CE134" s="437"/>
      <c r="CF134" s="437"/>
      <c r="CG134" s="437"/>
      <c r="CH134" s="438"/>
      <c r="CI134" s="438"/>
      <c r="CJ134" s="437"/>
      <c r="CK134" s="439"/>
    </row>
    <row r="135" spans="2:89" s="56" customFormat="1" ht="12.75" customHeight="1" outlineLevel="1" x14ac:dyDescent="0.3">
      <c r="B135" s="65"/>
      <c r="C135" s="269" t="s">
        <v>198</v>
      </c>
      <c r="D135" s="270"/>
      <c r="E135" s="270"/>
      <c r="F135" s="270"/>
      <c r="G135" s="271"/>
      <c r="H135" s="154">
        <v>144</v>
      </c>
      <c r="I135" s="155">
        <v>42145</v>
      </c>
      <c r="J135" s="155"/>
      <c r="K135" s="155"/>
      <c r="L135" s="143">
        <v>4</v>
      </c>
      <c r="M135" s="251"/>
      <c r="N135" s="251"/>
      <c r="O135" s="251"/>
      <c r="P135" s="144">
        <f t="shared" si="69"/>
        <v>450.41</v>
      </c>
      <c r="Q135" s="104"/>
      <c r="R135" s="104"/>
      <c r="S135" s="104"/>
      <c r="T135" s="104">
        <v>450.41</v>
      </c>
      <c r="U135" s="104"/>
      <c r="V135" s="145"/>
      <c r="W135" s="104">
        <v>450.41</v>
      </c>
      <c r="X135" s="105">
        <v>450.12</v>
      </c>
      <c r="Y135" s="146">
        <f t="shared" si="70"/>
        <v>0.29000000000002046</v>
      </c>
      <c r="Z135" s="144">
        <f t="shared" si="67"/>
        <v>450.41</v>
      </c>
      <c r="AA135" s="104"/>
      <c r="AB135" s="104"/>
      <c r="AC135" s="104"/>
      <c r="AD135" s="104">
        <v>450.41</v>
      </c>
      <c r="AE135" s="104"/>
      <c r="AF135" s="145"/>
      <c r="AG135" s="145"/>
      <c r="AH135" s="145"/>
      <c r="AI135" s="104">
        <v>450.41</v>
      </c>
      <c r="AJ135" s="105">
        <v>0</v>
      </c>
      <c r="AK135" s="146">
        <f t="shared" si="71"/>
        <v>450.41</v>
      </c>
      <c r="AL135" s="144">
        <f t="shared" si="72"/>
        <v>450.41</v>
      </c>
      <c r="AM135" s="144">
        <v>0</v>
      </c>
      <c r="AN135" s="104"/>
      <c r="AO135" s="104"/>
      <c r="AP135" s="104">
        <v>450.41</v>
      </c>
      <c r="AQ135" s="104"/>
      <c r="AR135" s="145"/>
      <c r="AS135" s="104">
        <v>450.41</v>
      </c>
      <c r="AT135" s="105">
        <f t="shared" si="68"/>
        <v>450.12</v>
      </c>
      <c r="AU135" s="146">
        <f t="shared" si="73"/>
        <v>0.29000000000002046</v>
      </c>
      <c r="AV135" s="64"/>
      <c r="AW135" s="435"/>
      <c r="AX135" s="436"/>
      <c r="AY135" s="436"/>
      <c r="AZ135" s="436"/>
      <c r="BA135" s="437"/>
      <c r="BB135" s="437"/>
      <c r="BC135" s="437"/>
      <c r="BD135" s="437"/>
      <c r="BE135" s="437"/>
      <c r="BF135" s="437"/>
      <c r="BG135" s="437"/>
      <c r="BH135" s="437"/>
      <c r="BI135" s="437"/>
      <c r="BJ135" s="437"/>
      <c r="BK135" s="438"/>
      <c r="BL135" s="438"/>
      <c r="BM135" s="437"/>
      <c r="BN135" s="437"/>
      <c r="BO135" s="437"/>
      <c r="BP135" s="437"/>
      <c r="BQ135" s="437"/>
      <c r="BR135" s="437"/>
      <c r="BS135" s="439"/>
      <c r="BT135" s="435"/>
      <c r="BU135" s="436"/>
      <c r="BV135" s="436"/>
      <c r="BW135" s="436"/>
      <c r="BX135" s="437"/>
      <c r="BY135" s="437"/>
      <c r="BZ135" s="437"/>
      <c r="CA135" s="437"/>
      <c r="CB135" s="437"/>
      <c r="CC135" s="437"/>
      <c r="CD135" s="437"/>
      <c r="CE135" s="437"/>
      <c r="CF135" s="437"/>
      <c r="CG135" s="437"/>
      <c r="CH135" s="438"/>
      <c r="CI135" s="438"/>
      <c r="CJ135" s="437"/>
      <c r="CK135" s="439"/>
    </row>
    <row r="136" spans="2:89" s="56" customFormat="1" ht="12.75" customHeight="1" x14ac:dyDescent="0.3">
      <c r="B136" s="192" t="s">
        <v>199</v>
      </c>
      <c r="C136" s="287" t="s">
        <v>200</v>
      </c>
      <c r="D136" s="288"/>
      <c r="E136" s="288"/>
      <c r="F136" s="288"/>
      <c r="G136" s="289"/>
      <c r="H136" s="171"/>
      <c r="I136" s="171"/>
      <c r="J136" s="171"/>
      <c r="K136" s="171"/>
      <c r="L136" s="171"/>
      <c r="M136" s="253"/>
      <c r="N136" s="253"/>
      <c r="O136" s="253"/>
      <c r="P136" s="172">
        <f>P138</f>
        <v>58296.959999999999</v>
      </c>
      <c r="Q136" s="172">
        <f t="shared" ref="Q136:AW136" si="75">Q138</f>
        <v>0</v>
      </c>
      <c r="R136" s="172">
        <f t="shared" si="75"/>
        <v>0</v>
      </c>
      <c r="S136" s="172">
        <f t="shared" si="75"/>
        <v>0</v>
      </c>
      <c r="T136" s="172">
        <f t="shared" si="75"/>
        <v>58296.959999999999</v>
      </c>
      <c r="U136" s="172">
        <f t="shared" si="75"/>
        <v>0</v>
      </c>
      <c r="V136" s="172">
        <f t="shared" si="75"/>
        <v>0</v>
      </c>
      <c r="W136" s="172">
        <f t="shared" si="75"/>
        <v>58296.959999999999</v>
      </c>
      <c r="X136" s="172">
        <f t="shared" si="75"/>
        <v>58296.09</v>
      </c>
      <c r="Y136" s="172">
        <f t="shared" si="75"/>
        <v>0.86999999999716238</v>
      </c>
      <c r="Z136" s="172">
        <f t="shared" si="75"/>
        <v>58296.959999999999</v>
      </c>
      <c r="AA136" s="172">
        <f t="shared" si="75"/>
        <v>0</v>
      </c>
      <c r="AB136" s="172">
        <f t="shared" si="75"/>
        <v>0</v>
      </c>
      <c r="AC136" s="172">
        <f t="shared" si="75"/>
        <v>0</v>
      </c>
      <c r="AD136" s="172">
        <f t="shared" si="75"/>
        <v>58296.959999999999</v>
      </c>
      <c r="AE136" s="172">
        <f t="shared" si="75"/>
        <v>0</v>
      </c>
      <c r="AF136" s="172"/>
      <c r="AG136" s="172"/>
      <c r="AH136" s="172">
        <f t="shared" si="75"/>
        <v>0</v>
      </c>
      <c r="AI136" s="172">
        <f t="shared" si="75"/>
        <v>58296.959999999999</v>
      </c>
      <c r="AJ136" s="172">
        <f t="shared" si="75"/>
        <v>0</v>
      </c>
      <c r="AK136" s="172">
        <f t="shared" si="75"/>
        <v>58296.959999999999</v>
      </c>
      <c r="AL136" s="172">
        <f t="shared" si="75"/>
        <v>45311.59</v>
      </c>
      <c r="AM136" s="172">
        <f t="shared" si="75"/>
        <v>0</v>
      </c>
      <c r="AN136" s="172">
        <f t="shared" si="75"/>
        <v>0</v>
      </c>
      <c r="AO136" s="172">
        <f t="shared" si="75"/>
        <v>0</v>
      </c>
      <c r="AP136" s="172">
        <f t="shared" si="75"/>
        <v>45311.59</v>
      </c>
      <c r="AQ136" s="172">
        <f t="shared" si="75"/>
        <v>0</v>
      </c>
      <c r="AR136" s="172"/>
      <c r="AS136" s="172">
        <f t="shared" si="75"/>
        <v>45311.59</v>
      </c>
      <c r="AT136" s="172">
        <f t="shared" si="75"/>
        <v>45311.01</v>
      </c>
      <c r="AU136" s="172">
        <f t="shared" si="75"/>
        <v>0.57999999999628926</v>
      </c>
      <c r="AV136" s="75"/>
      <c r="AW136" s="172">
        <f t="shared" si="75"/>
        <v>0</v>
      </c>
      <c r="AX136" s="436"/>
      <c r="AY136" s="436"/>
      <c r="AZ136" s="436"/>
      <c r="BA136" s="437"/>
      <c r="BB136" s="437"/>
      <c r="BC136" s="437"/>
      <c r="BD136" s="437"/>
      <c r="BE136" s="437"/>
      <c r="BF136" s="437"/>
      <c r="BG136" s="437"/>
      <c r="BH136" s="437"/>
      <c r="BI136" s="437"/>
      <c r="BJ136" s="437"/>
      <c r="BK136" s="438"/>
      <c r="BL136" s="438"/>
      <c r="BM136" s="437"/>
      <c r="BN136" s="437"/>
      <c r="BO136" s="437"/>
      <c r="BP136" s="437"/>
      <c r="BQ136" s="437"/>
      <c r="BR136" s="437"/>
      <c r="BS136" s="439"/>
      <c r="BT136" s="435"/>
      <c r="BU136" s="436"/>
      <c r="BV136" s="436"/>
      <c r="BW136" s="436"/>
      <c r="BX136" s="437"/>
      <c r="BY136" s="437"/>
      <c r="BZ136" s="437"/>
      <c r="CA136" s="437"/>
      <c r="CB136" s="437"/>
      <c r="CC136" s="437"/>
      <c r="CD136" s="437"/>
      <c r="CE136" s="437"/>
      <c r="CF136" s="437"/>
      <c r="CG136" s="437"/>
      <c r="CH136" s="438"/>
      <c r="CI136" s="438"/>
      <c r="CJ136" s="437"/>
      <c r="CK136" s="439"/>
    </row>
    <row r="137" spans="2:89" s="56" customFormat="1" ht="26.25" customHeight="1" outlineLevel="1" x14ac:dyDescent="0.3">
      <c r="B137" s="65"/>
      <c r="C137" s="284" t="s">
        <v>201</v>
      </c>
      <c r="D137" s="285"/>
      <c r="E137" s="285"/>
      <c r="F137" s="285"/>
      <c r="G137" s="286"/>
      <c r="H137" s="66"/>
      <c r="I137" s="66"/>
      <c r="J137" s="66"/>
      <c r="K137" s="66"/>
      <c r="L137" s="66"/>
      <c r="M137" s="245"/>
      <c r="N137" s="245"/>
      <c r="O137" s="245"/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/>
      <c r="AG137" s="75"/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/>
      <c r="AS137" s="75">
        <v>0</v>
      </c>
      <c r="AT137" s="75">
        <v>0</v>
      </c>
      <c r="AU137" s="75">
        <v>0</v>
      </c>
      <c r="AV137" s="173"/>
      <c r="AW137" s="435"/>
      <c r="AX137" s="436"/>
      <c r="AY137" s="436"/>
      <c r="AZ137" s="436"/>
      <c r="BA137" s="437"/>
      <c r="BB137" s="437"/>
      <c r="BC137" s="437"/>
      <c r="BD137" s="437"/>
      <c r="BE137" s="437"/>
      <c r="BF137" s="437"/>
      <c r="BG137" s="437"/>
      <c r="BH137" s="437"/>
      <c r="BI137" s="437"/>
      <c r="BJ137" s="437"/>
      <c r="BK137" s="438"/>
      <c r="BL137" s="438"/>
      <c r="BM137" s="437"/>
      <c r="BN137" s="437"/>
      <c r="BO137" s="437"/>
      <c r="BP137" s="437"/>
      <c r="BQ137" s="437"/>
      <c r="BR137" s="437"/>
      <c r="BS137" s="439"/>
      <c r="BT137" s="435"/>
      <c r="BU137" s="436"/>
      <c r="BV137" s="436"/>
      <c r="BW137" s="436"/>
      <c r="BX137" s="437"/>
      <c r="BY137" s="437"/>
      <c r="BZ137" s="437"/>
      <c r="CA137" s="437"/>
      <c r="CB137" s="437"/>
      <c r="CC137" s="437"/>
      <c r="CD137" s="437"/>
      <c r="CE137" s="437"/>
      <c r="CF137" s="437"/>
      <c r="CG137" s="437"/>
      <c r="CH137" s="438"/>
      <c r="CI137" s="438"/>
      <c r="CJ137" s="437"/>
      <c r="CK137" s="439"/>
    </row>
    <row r="138" spans="2:89" s="56" customFormat="1" ht="12.75" customHeight="1" outlineLevel="1" x14ac:dyDescent="0.3">
      <c r="B138" s="140"/>
      <c r="C138" s="290" t="s">
        <v>202</v>
      </c>
      <c r="D138" s="291"/>
      <c r="E138" s="291"/>
      <c r="F138" s="291"/>
      <c r="G138" s="292"/>
      <c r="H138" s="73"/>
      <c r="I138" s="73"/>
      <c r="J138" s="73"/>
      <c r="K138" s="73"/>
      <c r="L138" s="73"/>
      <c r="M138" s="246"/>
      <c r="N138" s="246"/>
      <c r="O138" s="246"/>
      <c r="P138" s="186">
        <f>SUM(P139:P141)</f>
        <v>58296.959999999999</v>
      </c>
      <c r="Q138" s="186">
        <f t="shared" ref="Q138:AK138" si="76">SUM(Q139:Q141)</f>
        <v>0</v>
      </c>
      <c r="R138" s="186">
        <f t="shared" si="76"/>
        <v>0</v>
      </c>
      <c r="S138" s="186">
        <f t="shared" si="76"/>
        <v>0</v>
      </c>
      <c r="T138" s="186">
        <f t="shared" si="76"/>
        <v>58296.959999999999</v>
      </c>
      <c r="U138" s="186">
        <f t="shared" si="76"/>
        <v>0</v>
      </c>
      <c r="V138" s="186">
        <f t="shared" si="76"/>
        <v>0</v>
      </c>
      <c r="W138" s="186">
        <f t="shared" si="76"/>
        <v>58296.959999999999</v>
      </c>
      <c r="X138" s="186">
        <f t="shared" si="76"/>
        <v>58296.09</v>
      </c>
      <c r="Y138" s="186">
        <f t="shared" si="76"/>
        <v>0.86999999999716238</v>
      </c>
      <c r="Z138" s="186">
        <f>SUM(Z139:Z141)</f>
        <v>58296.959999999999</v>
      </c>
      <c r="AA138" s="186">
        <f t="shared" si="76"/>
        <v>0</v>
      </c>
      <c r="AB138" s="186">
        <f t="shared" si="76"/>
        <v>0</v>
      </c>
      <c r="AC138" s="186">
        <f t="shared" si="76"/>
        <v>0</v>
      </c>
      <c r="AD138" s="186">
        <f>SUM(AD139:AD141)</f>
        <v>58296.959999999999</v>
      </c>
      <c r="AE138" s="186">
        <f t="shared" si="76"/>
        <v>0</v>
      </c>
      <c r="AF138" s="186"/>
      <c r="AG138" s="186"/>
      <c r="AH138" s="186">
        <f t="shared" si="76"/>
        <v>0</v>
      </c>
      <c r="AI138" s="186">
        <f t="shared" si="76"/>
        <v>58296.959999999999</v>
      </c>
      <c r="AJ138" s="186">
        <f t="shared" si="76"/>
        <v>0</v>
      </c>
      <c r="AK138" s="186">
        <f t="shared" si="76"/>
        <v>58296.959999999999</v>
      </c>
      <c r="AL138" s="186">
        <f>AL139+AL141</f>
        <v>45311.59</v>
      </c>
      <c r="AM138" s="186">
        <f t="shared" ref="AM138:AW138" si="77">AM139+AM141</f>
        <v>0</v>
      </c>
      <c r="AN138" s="186">
        <f t="shared" si="77"/>
        <v>0</v>
      </c>
      <c r="AO138" s="186">
        <f t="shared" si="77"/>
        <v>0</v>
      </c>
      <c r="AP138" s="186">
        <f t="shared" si="77"/>
        <v>45311.59</v>
      </c>
      <c r="AQ138" s="186">
        <f t="shared" si="77"/>
        <v>0</v>
      </c>
      <c r="AR138" s="186"/>
      <c r="AS138" s="186">
        <f t="shared" si="77"/>
        <v>45311.59</v>
      </c>
      <c r="AT138" s="186">
        <f t="shared" si="77"/>
        <v>45311.01</v>
      </c>
      <c r="AU138" s="186">
        <f t="shared" si="77"/>
        <v>0.57999999999628926</v>
      </c>
      <c r="AV138" s="67"/>
      <c r="AW138" s="186">
        <f t="shared" si="77"/>
        <v>0</v>
      </c>
      <c r="AX138" s="436"/>
      <c r="AY138" s="436"/>
      <c r="AZ138" s="436"/>
      <c r="BA138" s="437"/>
      <c r="BB138" s="437"/>
      <c r="BC138" s="437"/>
      <c r="BD138" s="437"/>
      <c r="BE138" s="437"/>
      <c r="BF138" s="437"/>
      <c r="BG138" s="437"/>
      <c r="BH138" s="437"/>
      <c r="BI138" s="437"/>
      <c r="BJ138" s="437"/>
      <c r="BK138" s="438"/>
      <c r="BL138" s="438"/>
      <c r="BM138" s="437"/>
      <c r="BN138" s="437"/>
      <c r="BO138" s="437"/>
      <c r="BP138" s="437"/>
      <c r="BQ138" s="437"/>
      <c r="BR138" s="437"/>
      <c r="BS138" s="439"/>
      <c r="BT138" s="435"/>
      <c r="BU138" s="436"/>
      <c r="BV138" s="436"/>
      <c r="BW138" s="436"/>
      <c r="BX138" s="437"/>
      <c r="BY138" s="437"/>
      <c r="BZ138" s="437"/>
      <c r="CA138" s="437"/>
      <c r="CB138" s="437"/>
      <c r="CC138" s="437"/>
      <c r="CD138" s="437"/>
      <c r="CE138" s="437"/>
      <c r="CF138" s="437"/>
      <c r="CG138" s="437"/>
      <c r="CH138" s="438"/>
      <c r="CI138" s="438"/>
      <c r="CJ138" s="437"/>
      <c r="CK138" s="439"/>
    </row>
    <row r="139" spans="2:89" s="56" customFormat="1" ht="12.75" customHeight="1" outlineLevel="1" x14ac:dyDescent="0.3">
      <c r="B139" s="65"/>
      <c r="C139" s="269" t="s">
        <v>203</v>
      </c>
      <c r="D139" s="270"/>
      <c r="E139" s="270"/>
      <c r="F139" s="270"/>
      <c r="G139" s="271"/>
      <c r="H139" s="154">
        <v>29</v>
      </c>
      <c r="I139" s="155">
        <v>39800</v>
      </c>
      <c r="J139" s="155"/>
      <c r="K139" s="155"/>
      <c r="L139" s="143">
        <v>4</v>
      </c>
      <c r="M139" s="251"/>
      <c r="N139" s="251"/>
      <c r="O139" s="251"/>
      <c r="P139" s="144">
        <v>29992.85</v>
      </c>
      <c r="Q139" s="104"/>
      <c r="R139" s="104"/>
      <c r="S139" s="104"/>
      <c r="T139" s="104">
        <v>29992.85</v>
      </c>
      <c r="U139" s="104"/>
      <c r="V139" s="145"/>
      <c r="W139" s="104">
        <v>29992.85</v>
      </c>
      <c r="X139" s="105">
        <v>29992.560000000001</v>
      </c>
      <c r="Y139" s="146">
        <f>W139-X139</f>
        <v>0.28999999999723514</v>
      </c>
      <c r="Z139" s="144">
        <f>AA139+AD139</f>
        <v>29992.85</v>
      </c>
      <c r="AA139" s="104"/>
      <c r="AB139" s="104"/>
      <c r="AC139" s="104"/>
      <c r="AD139" s="104">
        <v>29992.85</v>
      </c>
      <c r="AE139" s="104"/>
      <c r="AF139" s="145"/>
      <c r="AG139" s="145"/>
      <c r="AH139" s="145"/>
      <c r="AI139" s="104">
        <v>29992.85</v>
      </c>
      <c r="AJ139" s="105">
        <v>0</v>
      </c>
      <c r="AK139" s="146">
        <f>AI139-AJ139</f>
        <v>29992.85</v>
      </c>
      <c r="AL139" s="144">
        <f>AM139+AP139</f>
        <v>29992.85</v>
      </c>
      <c r="AM139" s="144">
        <v>0</v>
      </c>
      <c r="AN139" s="104"/>
      <c r="AO139" s="104"/>
      <c r="AP139" s="104">
        <v>29992.85</v>
      </c>
      <c r="AQ139" s="104"/>
      <c r="AR139" s="145"/>
      <c r="AS139" s="104">
        <v>29992.85</v>
      </c>
      <c r="AT139" s="105">
        <f>X139+AJ139</f>
        <v>29992.560000000001</v>
      </c>
      <c r="AU139" s="146">
        <f>AS139-AT139</f>
        <v>0.28999999999723514</v>
      </c>
      <c r="AV139" s="64"/>
      <c r="AW139" s="435"/>
      <c r="AX139" s="436"/>
      <c r="AY139" s="436"/>
      <c r="AZ139" s="436"/>
      <c r="BA139" s="437"/>
      <c r="BB139" s="437"/>
      <c r="BC139" s="437"/>
      <c r="BD139" s="437"/>
      <c r="BE139" s="437"/>
      <c r="BF139" s="437"/>
      <c r="BG139" s="437"/>
      <c r="BH139" s="437"/>
      <c r="BI139" s="437"/>
      <c r="BJ139" s="437"/>
      <c r="BK139" s="438"/>
      <c r="BL139" s="438"/>
      <c r="BM139" s="437"/>
      <c r="BN139" s="437"/>
      <c r="BO139" s="437"/>
      <c r="BP139" s="437"/>
      <c r="BQ139" s="437"/>
      <c r="BR139" s="437"/>
      <c r="BS139" s="439"/>
      <c r="BT139" s="435"/>
      <c r="BU139" s="436"/>
      <c r="BV139" s="436"/>
      <c r="BW139" s="436"/>
      <c r="BX139" s="437"/>
      <c r="BY139" s="437"/>
      <c r="BZ139" s="437"/>
      <c r="CA139" s="437"/>
      <c r="CB139" s="437"/>
      <c r="CC139" s="437"/>
      <c r="CD139" s="437"/>
      <c r="CE139" s="437"/>
      <c r="CF139" s="437"/>
      <c r="CG139" s="437"/>
      <c r="CH139" s="438"/>
      <c r="CI139" s="438"/>
      <c r="CJ139" s="437"/>
      <c r="CK139" s="439"/>
    </row>
    <row r="140" spans="2:89" s="56" customFormat="1" ht="12.75" customHeight="1" outlineLevel="1" x14ac:dyDescent="0.3">
      <c r="B140" s="65"/>
      <c r="C140" s="269" t="s">
        <v>204</v>
      </c>
      <c r="D140" s="270"/>
      <c r="E140" s="270"/>
      <c r="F140" s="270"/>
      <c r="G140" s="271"/>
      <c r="H140" s="154">
        <v>83</v>
      </c>
      <c r="I140" s="155">
        <v>40543</v>
      </c>
      <c r="J140" s="155"/>
      <c r="K140" s="155"/>
      <c r="L140" s="143">
        <v>4</v>
      </c>
      <c r="M140" s="251"/>
      <c r="N140" s="251"/>
      <c r="O140" s="251"/>
      <c r="P140" s="144">
        <v>12985.37</v>
      </c>
      <c r="Q140" s="104"/>
      <c r="R140" s="104"/>
      <c r="S140" s="104"/>
      <c r="T140" s="104">
        <v>12985.37</v>
      </c>
      <c r="U140" s="104"/>
      <c r="V140" s="145"/>
      <c r="W140" s="104">
        <v>12985.37</v>
      </c>
      <c r="X140" s="105">
        <v>12985.08</v>
      </c>
      <c r="Y140" s="146">
        <f>W140-X140</f>
        <v>0.29000000000087311</v>
      </c>
      <c r="Z140" s="144">
        <f>AA140+AD140</f>
        <v>12985.37</v>
      </c>
      <c r="AA140" s="104"/>
      <c r="AB140" s="104"/>
      <c r="AC140" s="104"/>
      <c r="AD140" s="104">
        <v>12985.37</v>
      </c>
      <c r="AE140" s="104"/>
      <c r="AF140" s="145"/>
      <c r="AG140" s="145"/>
      <c r="AH140" s="145"/>
      <c r="AI140" s="104">
        <v>12985.37</v>
      </c>
      <c r="AJ140" s="105">
        <v>0</v>
      </c>
      <c r="AK140" s="146">
        <f>AI140-AJ140</f>
        <v>12985.37</v>
      </c>
      <c r="AL140" s="144">
        <f>AM140+AP140</f>
        <v>-12985.37</v>
      </c>
      <c r="AM140" s="144">
        <v>0</v>
      </c>
      <c r="AN140" s="104"/>
      <c r="AO140" s="104"/>
      <c r="AP140" s="104">
        <v>-12985.37</v>
      </c>
      <c r="AQ140" s="104"/>
      <c r="AR140" s="145"/>
      <c r="AS140" s="104">
        <v>-12985.37</v>
      </c>
      <c r="AT140" s="105">
        <f>-(X140+AJ140)</f>
        <v>-12985.08</v>
      </c>
      <c r="AU140" s="146">
        <f>AS140-AT140</f>
        <v>-0.29000000000087311</v>
      </c>
      <c r="AV140" s="64"/>
      <c r="AW140" s="435"/>
      <c r="AX140" s="436"/>
      <c r="AY140" s="436"/>
      <c r="AZ140" s="436"/>
      <c r="BA140" s="437"/>
      <c r="BB140" s="437"/>
      <c r="BC140" s="437"/>
      <c r="BD140" s="437"/>
      <c r="BE140" s="437"/>
      <c r="BF140" s="437"/>
      <c r="BG140" s="437"/>
      <c r="BH140" s="437"/>
      <c r="BI140" s="437"/>
      <c r="BJ140" s="437"/>
      <c r="BK140" s="438"/>
      <c r="BL140" s="438"/>
      <c r="BM140" s="437"/>
      <c r="BN140" s="437"/>
      <c r="BO140" s="437"/>
      <c r="BP140" s="437"/>
      <c r="BQ140" s="437"/>
      <c r="BR140" s="437"/>
      <c r="BS140" s="439"/>
      <c r="BT140" s="435"/>
      <c r="BU140" s="436"/>
      <c r="BV140" s="436"/>
      <c r="BW140" s="436"/>
      <c r="BX140" s="437"/>
      <c r="BY140" s="437"/>
      <c r="BZ140" s="437"/>
      <c r="CA140" s="437"/>
      <c r="CB140" s="437"/>
      <c r="CC140" s="437"/>
      <c r="CD140" s="437"/>
      <c r="CE140" s="437"/>
      <c r="CF140" s="437"/>
      <c r="CG140" s="437"/>
      <c r="CH140" s="438"/>
      <c r="CI140" s="438"/>
      <c r="CJ140" s="437"/>
      <c r="CK140" s="439"/>
    </row>
    <row r="141" spans="2:89" s="56" customFormat="1" ht="12.75" customHeight="1" outlineLevel="1" x14ac:dyDescent="0.3">
      <c r="B141" s="65"/>
      <c r="C141" s="269" t="s">
        <v>205</v>
      </c>
      <c r="D141" s="270"/>
      <c r="E141" s="270"/>
      <c r="F141" s="270"/>
      <c r="G141" s="271"/>
      <c r="H141" s="154">
        <v>115</v>
      </c>
      <c r="I141" s="155">
        <v>41281</v>
      </c>
      <c r="J141" s="155"/>
      <c r="K141" s="155"/>
      <c r="L141" s="143">
        <v>6</v>
      </c>
      <c r="M141" s="251"/>
      <c r="N141" s="251"/>
      <c r="O141" s="251"/>
      <c r="P141" s="144">
        <v>15318.74</v>
      </c>
      <c r="Q141" s="104"/>
      <c r="R141" s="104"/>
      <c r="S141" s="104"/>
      <c r="T141" s="104">
        <v>15318.74</v>
      </c>
      <c r="U141" s="104"/>
      <c r="V141" s="145"/>
      <c r="W141" s="104">
        <v>15318.74</v>
      </c>
      <c r="X141" s="105">
        <v>15318.45</v>
      </c>
      <c r="Y141" s="146">
        <f>W141-X141</f>
        <v>0.28999999999905413</v>
      </c>
      <c r="Z141" s="144">
        <f>AA141+AD141</f>
        <v>15318.74</v>
      </c>
      <c r="AA141" s="104"/>
      <c r="AB141" s="104"/>
      <c r="AC141" s="104"/>
      <c r="AD141" s="104">
        <v>15318.74</v>
      </c>
      <c r="AE141" s="104"/>
      <c r="AF141" s="145"/>
      <c r="AG141" s="145"/>
      <c r="AH141" s="145"/>
      <c r="AI141" s="104">
        <v>15318.74</v>
      </c>
      <c r="AJ141" s="105">
        <v>0</v>
      </c>
      <c r="AK141" s="146">
        <f>AI141-AJ141</f>
        <v>15318.74</v>
      </c>
      <c r="AL141" s="144">
        <f>AM141+AP141</f>
        <v>15318.74</v>
      </c>
      <c r="AM141" s="144">
        <v>0</v>
      </c>
      <c r="AN141" s="104"/>
      <c r="AO141" s="104"/>
      <c r="AP141" s="104">
        <v>15318.74</v>
      </c>
      <c r="AQ141" s="104"/>
      <c r="AR141" s="145"/>
      <c r="AS141" s="104">
        <v>15318.74</v>
      </c>
      <c r="AT141" s="105">
        <f>X141+AJ141</f>
        <v>15318.45</v>
      </c>
      <c r="AU141" s="146">
        <f>AS141-AT141</f>
        <v>0.28999999999905413</v>
      </c>
      <c r="AV141" s="64"/>
      <c r="AW141" s="435"/>
      <c r="AX141" s="436"/>
      <c r="AY141" s="436"/>
      <c r="AZ141" s="436"/>
      <c r="BA141" s="437"/>
      <c r="BB141" s="437"/>
      <c r="BC141" s="437"/>
      <c r="BD141" s="437"/>
      <c r="BE141" s="437"/>
      <c r="BF141" s="437"/>
      <c r="BG141" s="437"/>
      <c r="BH141" s="437"/>
      <c r="BI141" s="437"/>
      <c r="BJ141" s="437"/>
      <c r="BK141" s="438"/>
      <c r="BL141" s="438"/>
      <c r="BM141" s="437"/>
      <c r="BN141" s="437"/>
      <c r="BO141" s="437"/>
      <c r="BP141" s="437"/>
      <c r="BQ141" s="437"/>
      <c r="BR141" s="437"/>
      <c r="BS141" s="439"/>
      <c r="BT141" s="435"/>
      <c r="BU141" s="436"/>
      <c r="BV141" s="436"/>
      <c r="BW141" s="436"/>
      <c r="BX141" s="437"/>
      <c r="BY141" s="437"/>
      <c r="BZ141" s="437"/>
      <c r="CA141" s="437"/>
      <c r="CB141" s="437"/>
      <c r="CC141" s="437"/>
      <c r="CD141" s="437"/>
      <c r="CE141" s="437"/>
      <c r="CF141" s="437"/>
      <c r="CG141" s="437"/>
      <c r="CH141" s="438"/>
      <c r="CI141" s="438"/>
      <c r="CJ141" s="437"/>
      <c r="CK141" s="439"/>
    </row>
    <row r="142" spans="2:89" s="56" customFormat="1" ht="12.75" customHeight="1" outlineLevel="1" x14ac:dyDescent="0.3">
      <c r="B142" s="65"/>
      <c r="C142" s="284" t="s">
        <v>206</v>
      </c>
      <c r="D142" s="285"/>
      <c r="E142" s="285"/>
      <c r="F142" s="285"/>
      <c r="G142" s="286"/>
      <c r="H142" s="66"/>
      <c r="I142" s="66"/>
      <c r="J142" s="66"/>
      <c r="K142" s="66"/>
      <c r="L142" s="66"/>
      <c r="M142" s="245"/>
      <c r="N142" s="245"/>
      <c r="O142" s="245"/>
      <c r="P142" s="67"/>
      <c r="Q142" s="68"/>
      <c r="R142" s="68"/>
      <c r="S142" s="68"/>
      <c r="T142" s="68"/>
      <c r="U142" s="68"/>
      <c r="V142" s="69"/>
      <c r="W142" s="68"/>
      <c r="X142" s="70"/>
      <c r="Y142" s="71"/>
      <c r="Z142" s="67"/>
      <c r="AA142" s="68"/>
      <c r="AB142" s="68"/>
      <c r="AC142" s="68"/>
      <c r="AD142" s="68"/>
      <c r="AE142" s="68"/>
      <c r="AF142" s="69"/>
      <c r="AG142" s="69"/>
      <c r="AH142" s="69"/>
      <c r="AI142" s="68"/>
      <c r="AJ142" s="70"/>
      <c r="AK142" s="71"/>
      <c r="AL142" s="67"/>
      <c r="AM142" s="68"/>
      <c r="AN142" s="68"/>
      <c r="AO142" s="68"/>
      <c r="AP142" s="68"/>
      <c r="AQ142" s="68"/>
      <c r="AR142" s="69"/>
      <c r="AS142" s="68"/>
      <c r="AT142" s="70"/>
      <c r="AU142" s="71"/>
      <c r="AV142" s="64"/>
      <c r="AW142" s="435"/>
      <c r="AX142" s="436"/>
      <c r="AY142" s="436"/>
      <c r="AZ142" s="436"/>
      <c r="BA142" s="437"/>
      <c r="BB142" s="437"/>
      <c r="BC142" s="437"/>
      <c r="BD142" s="437"/>
      <c r="BE142" s="437"/>
      <c r="BF142" s="437"/>
      <c r="BG142" s="437"/>
      <c r="BH142" s="437"/>
      <c r="BI142" s="437"/>
      <c r="BJ142" s="437"/>
      <c r="BK142" s="438"/>
      <c r="BL142" s="438"/>
      <c r="BM142" s="437"/>
      <c r="BN142" s="437"/>
      <c r="BO142" s="437"/>
      <c r="BP142" s="437"/>
      <c r="BQ142" s="437"/>
      <c r="BR142" s="437"/>
      <c r="BS142" s="439"/>
      <c r="BT142" s="435"/>
      <c r="BU142" s="436"/>
      <c r="BV142" s="436"/>
      <c r="BW142" s="436"/>
      <c r="BX142" s="437"/>
      <c r="BY142" s="437"/>
      <c r="BZ142" s="437"/>
      <c r="CA142" s="437"/>
      <c r="CB142" s="437"/>
      <c r="CC142" s="437"/>
      <c r="CD142" s="437"/>
      <c r="CE142" s="437"/>
      <c r="CF142" s="437"/>
      <c r="CG142" s="437"/>
      <c r="CH142" s="438"/>
      <c r="CI142" s="438"/>
      <c r="CJ142" s="437"/>
      <c r="CK142" s="439"/>
    </row>
    <row r="143" spans="2:89" s="56" customFormat="1" ht="26.25" customHeight="1" x14ac:dyDescent="0.3">
      <c r="B143" s="192" t="s">
        <v>207</v>
      </c>
      <c r="C143" s="287" t="s">
        <v>208</v>
      </c>
      <c r="D143" s="288"/>
      <c r="E143" s="288"/>
      <c r="F143" s="288"/>
      <c r="G143" s="289"/>
      <c r="H143" s="171"/>
      <c r="I143" s="171"/>
      <c r="J143" s="171"/>
      <c r="K143" s="171"/>
      <c r="L143" s="171"/>
      <c r="M143" s="253"/>
      <c r="N143" s="253"/>
      <c r="O143" s="253"/>
      <c r="P143" s="172">
        <f>SUM(P145:P171)</f>
        <v>25035.229999999996</v>
      </c>
      <c r="Q143" s="172">
        <f t="shared" ref="Q143:Y143" si="78">SUM(Q145:Q171)</f>
        <v>0</v>
      </c>
      <c r="R143" s="172">
        <f t="shared" si="78"/>
        <v>0</v>
      </c>
      <c r="S143" s="172">
        <f t="shared" si="78"/>
        <v>0</v>
      </c>
      <c r="T143" s="172">
        <f t="shared" si="78"/>
        <v>25035.229999999996</v>
      </c>
      <c r="U143" s="172">
        <f t="shared" si="78"/>
        <v>0</v>
      </c>
      <c r="V143" s="172">
        <f t="shared" si="78"/>
        <v>0</v>
      </c>
      <c r="W143" s="172">
        <f t="shared" si="78"/>
        <v>25035.229999999996</v>
      </c>
      <c r="X143" s="172">
        <f t="shared" si="78"/>
        <v>18695.820000000003</v>
      </c>
      <c r="Y143" s="172">
        <f t="shared" si="78"/>
        <v>6339.4100000000008</v>
      </c>
      <c r="Z143" s="172">
        <f>SUM(Z144:Z171)</f>
        <v>25935.229999999996</v>
      </c>
      <c r="AA143" s="172">
        <f t="shared" ref="AA143:AJ143" si="79">SUM(AA144:AA171)</f>
        <v>0</v>
      </c>
      <c r="AB143" s="172">
        <f t="shared" si="79"/>
        <v>0</v>
      </c>
      <c r="AC143" s="172">
        <f t="shared" si="79"/>
        <v>0</v>
      </c>
      <c r="AD143" s="172">
        <f>SUM(AD144:AD171)</f>
        <v>25935.229999999996</v>
      </c>
      <c r="AE143" s="172">
        <f t="shared" si="79"/>
        <v>0</v>
      </c>
      <c r="AF143" s="172"/>
      <c r="AG143" s="172"/>
      <c r="AH143" s="172">
        <f t="shared" si="79"/>
        <v>0</v>
      </c>
      <c r="AI143" s="172">
        <f t="shared" si="79"/>
        <v>25935.229999999996</v>
      </c>
      <c r="AJ143" s="172">
        <f t="shared" si="79"/>
        <v>4138.68</v>
      </c>
      <c r="AK143" s="172">
        <f>SUM(AK144:AK171)</f>
        <v>21796.549999999996</v>
      </c>
      <c r="AL143" s="172">
        <f t="shared" ref="AL143:AT143" si="80">SUM(AL144:AL171)</f>
        <v>25935.229999999996</v>
      </c>
      <c r="AM143" s="172">
        <f t="shared" si="80"/>
        <v>0</v>
      </c>
      <c r="AN143" s="172">
        <f t="shared" si="80"/>
        <v>0</v>
      </c>
      <c r="AO143" s="172">
        <f t="shared" si="80"/>
        <v>0</v>
      </c>
      <c r="AP143" s="172">
        <f t="shared" si="80"/>
        <v>25935.229999999996</v>
      </c>
      <c r="AQ143" s="172">
        <f t="shared" si="80"/>
        <v>0</v>
      </c>
      <c r="AR143" s="172"/>
      <c r="AS143" s="172">
        <f t="shared" si="80"/>
        <v>25935.229999999996</v>
      </c>
      <c r="AT143" s="172">
        <f t="shared" si="80"/>
        <v>23284.260000000002</v>
      </c>
      <c r="AU143" s="172">
        <f>SUM(AU144:AU171)</f>
        <v>2650.97</v>
      </c>
      <c r="AV143" s="75"/>
      <c r="AW143" s="172">
        <f t="shared" ref="AV143:AW143" si="81">SUM(AW144:AW171)</f>
        <v>450.72</v>
      </c>
      <c r="AX143" s="436"/>
      <c r="AY143" s="436"/>
      <c r="AZ143" s="436"/>
      <c r="BA143" s="437"/>
      <c r="BB143" s="437"/>
      <c r="BC143" s="437"/>
      <c r="BD143" s="437"/>
      <c r="BE143" s="437"/>
      <c r="BF143" s="437"/>
      <c r="BG143" s="437"/>
      <c r="BH143" s="437"/>
      <c r="BI143" s="437"/>
      <c r="BJ143" s="437"/>
      <c r="BK143" s="438"/>
      <c r="BL143" s="438"/>
      <c r="BM143" s="437"/>
      <c r="BN143" s="437"/>
      <c r="BO143" s="437"/>
      <c r="BP143" s="437"/>
      <c r="BQ143" s="437"/>
      <c r="BR143" s="437"/>
      <c r="BS143" s="439"/>
      <c r="BT143" s="435"/>
      <c r="BU143" s="436"/>
      <c r="BV143" s="436"/>
      <c r="BW143" s="436"/>
      <c r="BX143" s="437"/>
      <c r="BY143" s="437"/>
      <c r="BZ143" s="437"/>
      <c r="CA143" s="437"/>
      <c r="CB143" s="437"/>
      <c r="CC143" s="437"/>
      <c r="CD143" s="437"/>
      <c r="CE143" s="437"/>
      <c r="CF143" s="437"/>
      <c r="CG143" s="437"/>
      <c r="CH143" s="438"/>
      <c r="CI143" s="438"/>
      <c r="CJ143" s="437"/>
      <c r="CK143" s="439"/>
    </row>
    <row r="144" spans="2:89" s="56" customFormat="1" ht="12.75" customHeight="1" outlineLevel="1" x14ac:dyDescent="0.3">
      <c r="B144" s="57"/>
      <c r="C144" s="281" t="s">
        <v>209</v>
      </c>
      <c r="D144" s="282"/>
      <c r="E144" s="282"/>
      <c r="F144" s="282"/>
      <c r="G144" s="283"/>
      <c r="H144" s="149">
        <v>158</v>
      </c>
      <c r="I144" s="164" t="s">
        <v>210</v>
      </c>
      <c r="J144" s="164"/>
      <c r="K144" s="164"/>
      <c r="L144" s="115">
        <v>4</v>
      </c>
      <c r="M144" s="252"/>
      <c r="N144" s="252"/>
      <c r="O144" s="252" t="s">
        <v>288</v>
      </c>
      <c r="P144" s="151">
        <f>Q144+T144</f>
        <v>900</v>
      </c>
      <c r="Q144" s="117"/>
      <c r="R144" s="117"/>
      <c r="S144" s="117"/>
      <c r="T144" s="117">
        <v>900</v>
      </c>
      <c r="U144" s="117"/>
      <c r="V144" s="152"/>
      <c r="W144" s="117">
        <v>900</v>
      </c>
      <c r="X144" s="118">
        <v>449.76</v>
      </c>
      <c r="Y144" s="153">
        <f>W144-X144</f>
        <v>450.24</v>
      </c>
      <c r="Z144" s="151">
        <f>AA144+AD144</f>
        <v>900</v>
      </c>
      <c r="AA144" s="117"/>
      <c r="AB144" s="117"/>
      <c r="AC144" s="117"/>
      <c r="AD144" s="117">
        <v>900</v>
      </c>
      <c r="AE144" s="117"/>
      <c r="AF144" s="152"/>
      <c r="AG144" s="152"/>
      <c r="AH144" s="152"/>
      <c r="AI144" s="117">
        <v>900</v>
      </c>
      <c r="AJ144" s="118">
        <v>224.88</v>
      </c>
      <c r="AK144" s="153">
        <f>AI144-AJ144</f>
        <v>675.12</v>
      </c>
      <c r="AL144" s="151">
        <f>AM144+AP144</f>
        <v>900</v>
      </c>
      <c r="AM144" s="151"/>
      <c r="AN144" s="117"/>
      <c r="AO144" s="117"/>
      <c r="AP144" s="117">
        <v>900</v>
      </c>
      <c r="AQ144" s="117"/>
      <c r="AR144" s="152"/>
      <c r="AS144" s="117">
        <v>900</v>
      </c>
      <c r="AT144" s="118">
        <f t="shared" ref="AT144:AT171" si="82">X144+AJ144</f>
        <v>674.64</v>
      </c>
      <c r="AU144" s="153">
        <f>AS144-AT144</f>
        <v>225.36</v>
      </c>
      <c r="AV144" s="450"/>
      <c r="AW144" s="153">
        <f t="shared" ref="AV144:AW144" si="83">AU144-AV144</f>
        <v>225.36</v>
      </c>
      <c r="AX144" s="436"/>
      <c r="AY144" s="436"/>
      <c r="AZ144" s="436"/>
      <c r="BA144" s="437"/>
      <c r="BB144" s="437"/>
      <c r="BC144" s="437"/>
      <c r="BD144" s="437"/>
      <c r="BE144" s="437"/>
      <c r="BF144" s="437"/>
      <c r="BG144" s="437"/>
      <c r="BH144" s="437"/>
      <c r="BI144" s="437"/>
      <c r="BJ144" s="437"/>
      <c r="BK144" s="438"/>
      <c r="BL144" s="438"/>
      <c r="BM144" s="437"/>
      <c r="BN144" s="437"/>
      <c r="BO144" s="437"/>
      <c r="BP144" s="437"/>
      <c r="BQ144" s="437"/>
      <c r="BR144" s="437"/>
      <c r="BS144" s="439"/>
      <c r="BT144" s="435"/>
      <c r="BU144" s="436"/>
      <c r="BV144" s="436"/>
      <c r="BW144" s="436"/>
      <c r="BX144" s="437"/>
      <c r="BY144" s="437"/>
      <c r="BZ144" s="437"/>
      <c r="CA144" s="437"/>
      <c r="CB144" s="437"/>
      <c r="CC144" s="437"/>
      <c r="CD144" s="437"/>
      <c r="CE144" s="437"/>
      <c r="CF144" s="437"/>
      <c r="CG144" s="437"/>
      <c r="CH144" s="438"/>
      <c r="CI144" s="438"/>
      <c r="CJ144" s="437"/>
      <c r="CK144" s="439"/>
    </row>
    <row r="145" spans="2:89" s="56" customFormat="1" ht="12.75" customHeight="1" outlineLevel="1" x14ac:dyDescent="0.3">
      <c r="B145" s="57"/>
      <c r="C145" s="281" t="s">
        <v>211</v>
      </c>
      <c r="D145" s="282"/>
      <c r="E145" s="282"/>
      <c r="F145" s="282"/>
      <c r="G145" s="283"/>
      <c r="H145" s="149">
        <v>159</v>
      </c>
      <c r="I145" s="164" t="s">
        <v>210</v>
      </c>
      <c r="J145" s="164"/>
      <c r="K145" s="164"/>
      <c r="L145" s="115">
        <v>4</v>
      </c>
      <c r="M145" s="252"/>
      <c r="N145" s="252"/>
      <c r="O145" s="252" t="s">
        <v>288</v>
      </c>
      <c r="P145" s="151">
        <f>Q145+T145</f>
        <v>900</v>
      </c>
      <c r="Q145" s="117"/>
      <c r="R145" s="117"/>
      <c r="S145" s="117"/>
      <c r="T145" s="117">
        <v>900</v>
      </c>
      <c r="U145" s="117"/>
      <c r="V145" s="152"/>
      <c r="W145" s="117">
        <v>900</v>
      </c>
      <c r="X145" s="118">
        <v>449.76</v>
      </c>
      <c r="Y145" s="153">
        <f>W145-X145</f>
        <v>450.24</v>
      </c>
      <c r="Z145" s="151">
        <f>AA145+AD145</f>
        <v>900</v>
      </c>
      <c r="AA145" s="117"/>
      <c r="AB145" s="117"/>
      <c r="AC145" s="117"/>
      <c r="AD145" s="117">
        <v>900</v>
      </c>
      <c r="AE145" s="117"/>
      <c r="AF145" s="152"/>
      <c r="AG145" s="152"/>
      <c r="AH145" s="152"/>
      <c r="AI145" s="117">
        <v>900</v>
      </c>
      <c r="AJ145" s="118">
        <v>224.88</v>
      </c>
      <c r="AK145" s="153">
        <f>AI145-AJ145</f>
        <v>675.12</v>
      </c>
      <c r="AL145" s="151">
        <f>AM145+AP145</f>
        <v>900</v>
      </c>
      <c r="AM145" s="151"/>
      <c r="AN145" s="117"/>
      <c r="AO145" s="117"/>
      <c r="AP145" s="117">
        <v>900</v>
      </c>
      <c r="AQ145" s="117"/>
      <c r="AR145" s="152"/>
      <c r="AS145" s="117">
        <v>900</v>
      </c>
      <c r="AT145" s="118">
        <f t="shared" si="82"/>
        <v>674.64</v>
      </c>
      <c r="AU145" s="153">
        <f>AS145-AT145</f>
        <v>225.36</v>
      </c>
      <c r="AV145" s="450"/>
      <c r="AW145" s="153">
        <f t="shared" ref="AV145:AW145" si="84">AU145-AV145</f>
        <v>225.36</v>
      </c>
      <c r="AX145" s="436"/>
      <c r="AY145" s="436"/>
      <c r="AZ145" s="436"/>
      <c r="BA145" s="437"/>
      <c r="BB145" s="437"/>
      <c r="BC145" s="437"/>
      <c r="BD145" s="437"/>
      <c r="BE145" s="437"/>
      <c r="BF145" s="437"/>
      <c r="BG145" s="437"/>
      <c r="BH145" s="437"/>
      <c r="BI145" s="437"/>
      <c r="BJ145" s="437"/>
      <c r="BK145" s="438"/>
      <c r="BL145" s="438"/>
      <c r="BM145" s="437"/>
      <c r="BN145" s="437"/>
      <c r="BO145" s="437"/>
      <c r="BP145" s="437"/>
      <c r="BQ145" s="437"/>
      <c r="BR145" s="437"/>
      <c r="BS145" s="439"/>
      <c r="BT145" s="435"/>
      <c r="BU145" s="436"/>
      <c r="BV145" s="436"/>
      <c r="BW145" s="436"/>
      <c r="BX145" s="437"/>
      <c r="BY145" s="437"/>
      <c r="BZ145" s="437"/>
      <c r="CA145" s="437"/>
      <c r="CB145" s="437"/>
      <c r="CC145" s="437"/>
      <c r="CD145" s="437"/>
      <c r="CE145" s="437"/>
      <c r="CF145" s="437"/>
      <c r="CG145" s="437"/>
      <c r="CH145" s="438"/>
      <c r="CI145" s="438"/>
      <c r="CJ145" s="437"/>
      <c r="CK145" s="439"/>
    </row>
    <row r="146" spans="2:89" s="56" customFormat="1" ht="13.8" outlineLevel="1" x14ac:dyDescent="0.3">
      <c r="B146" s="65"/>
      <c r="C146" s="269" t="s">
        <v>212</v>
      </c>
      <c r="D146" s="270"/>
      <c r="E146" s="270"/>
      <c r="F146" s="270"/>
      <c r="G146" s="271"/>
      <c r="H146" s="154">
        <v>33</v>
      </c>
      <c r="I146" s="155" t="s">
        <v>213</v>
      </c>
      <c r="J146" s="155"/>
      <c r="K146" s="155"/>
      <c r="L146" s="143">
        <v>6</v>
      </c>
      <c r="M146" s="251"/>
      <c r="N146" s="251"/>
      <c r="O146" s="251"/>
      <c r="P146" s="144">
        <v>518.44000000000005</v>
      </c>
      <c r="Q146" s="104"/>
      <c r="R146" s="104"/>
      <c r="S146" s="104"/>
      <c r="T146" s="104">
        <v>518.44000000000005</v>
      </c>
      <c r="U146" s="104"/>
      <c r="V146" s="145"/>
      <c r="W146" s="104">
        <v>518.44000000000005</v>
      </c>
      <c r="X146" s="105">
        <v>518.15</v>
      </c>
      <c r="Y146" s="146">
        <f>W146-X146</f>
        <v>0.29000000000007731</v>
      </c>
      <c r="Z146" s="147">
        <f t="shared" ref="Z146:Z170" si="85">AA146+AD146</f>
        <v>518.44000000000005</v>
      </c>
      <c r="AA146" s="104"/>
      <c r="AB146" s="104"/>
      <c r="AC146" s="104"/>
      <c r="AD146" s="104">
        <v>518.44000000000005</v>
      </c>
      <c r="AE146" s="104"/>
      <c r="AF146" s="145"/>
      <c r="AG146" s="145"/>
      <c r="AH146" s="145"/>
      <c r="AI146" s="104">
        <v>518.44000000000005</v>
      </c>
      <c r="AJ146" s="105">
        <v>0</v>
      </c>
      <c r="AK146" s="146">
        <f>AI146-AJ146</f>
        <v>518.44000000000005</v>
      </c>
      <c r="AL146" s="144">
        <f t="shared" ref="AL146:AL169" si="86">AM146+AP146</f>
        <v>518.44000000000005</v>
      </c>
      <c r="AM146" s="144">
        <v>0</v>
      </c>
      <c r="AN146" s="104"/>
      <c r="AO146" s="104"/>
      <c r="AP146" s="104">
        <v>518.44000000000005</v>
      </c>
      <c r="AQ146" s="104"/>
      <c r="AR146" s="145"/>
      <c r="AS146" s="104">
        <v>518.44000000000005</v>
      </c>
      <c r="AT146" s="105">
        <f t="shared" si="82"/>
        <v>518.15</v>
      </c>
      <c r="AU146" s="146">
        <f>AS146-AT146</f>
        <v>0.29000000000007731</v>
      </c>
      <c r="AV146" s="64"/>
      <c r="AW146" s="435"/>
      <c r="AX146" s="436"/>
      <c r="AY146" s="436"/>
      <c r="AZ146" s="436"/>
      <c r="BA146" s="437"/>
      <c r="BB146" s="437"/>
      <c r="BC146" s="437"/>
      <c r="BD146" s="437"/>
      <c r="BE146" s="437"/>
      <c r="BF146" s="437"/>
      <c r="BG146" s="437"/>
      <c r="BH146" s="437"/>
      <c r="BI146" s="437"/>
      <c r="BJ146" s="437"/>
      <c r="BK146" s="438"/>
      <c r="BL146" s="438"/>
      <c r="BM146" s="437"/>
      <c r="BN146" s="437"/>
      <c r="BO146" s="437"/>
      <c r="BP146" s="437"/>
      <c r="BQ146" s="437"/>
      <c r="BR146" s="437"/>
      <c r="BS146" s="439"/>
      <c r="BT146" s="435"/>
      <c r="BU146" s="436"/>
      <c r="BV146" s="436"/>
      <c r="BW146" s="436"/>
      <c r="BX146" s="437"/>
      <c r="BY146" s="437"/>
      <c r="BZ146" s="437"/>
      <c r="CA146" s="437"/>
      <c r="CB146" s="437"/>
      <c r="CC146" s="437"/>
      <c r="CD146" s="437"/>
      <c r="CE146" s="437"/>
      <c r="CF146" s="437"/>
      <c r="CG146" s="437"/>
      <c r="CH146" s="438"/>
      <c r="CI146" s="438"/>
      <c r="CJ146" s="437"/>
      <c r="CK146" s="439"/>
    </row>
    <row r="147" spans="2:89" s="56" customFormat="1" ht="13.8" outlineLevel="1" x14ac:dyDescent="0.3">
      <c r="B147" s="65"/>
      <c r="C147" s="269" t="s">
        <v>212</v>
      </c>
      <c r="D147" s="270"/>
      <c r="E147" s="270"/>
      <c r="F147" s="270"/>
      <c r="G147" s="271"/>
      <c r="H147" s="154">
        <v>34</v>
      </c>
      <c r="I147" s="155" t="s">
        <v>213</v>
      </c>
      <c r="J147" s="155"/>
      <c r="K147" s="155"/>
      <c r="L147" s="143">
        <v>6</v>
      </c>
      <c r="M147" s="251"/>
      <c r="N147" s="251"/>
      <c r="O147" s="251"/>
      <c r="P147" s="144">
        <v>518.44000000000005</v>
      </c>
      <c r="Q147" s="104"/>
      <c r="R147" s="104"/>
      <c r="S147" s="104"/>
      <c r="T147" s="104">
        <v>518.44000000000005</v>
      </c>
      <c r="U147" s="104"/>
      <c r="V147" s="145"/>
      <c r="W147" s="104">
        <v>518.44000000000005</v>
      </c>
      <c r="X147" s="105">
        <v>518.15</v>
      </c>
      <c r="Y147" s="146">
        <f t="shared" ref="Y147:Y171" si="87">W147-X147</f>
        <v>0.29000000000007731</v>
      </c>
      <c r="Z147" s="147">
        <f t="shared" si="85"/>
        <v>518.44000000000005</v>
      </c>
      <c r="AA147" s="104"/>
      <c r="AB147" s="104"/>
      <c r="AC147" s="104"/>
      <c r="AD147" s="104">
        <v>518.44000000000005</v>
      </c>
      <c r="AE147" s="104"/>
      <c r="AF147" s="145"/>
      <c r="AG147" s="145"/>
      <c r="AH147" s="145"/>
      <c r="AI147" s="104">
        <v>518.44000000000005</v>
      </c>
      <c r="AJ147" s="105">
        <v>0</v>
      </c>
      <c r="AK147" s="146">
        <f t="shared" ref="AK147:AK171" si="88">AI147-AJ147</f>
        <v>518.44000000000005</v>
      </c>
      <c r="AL147" s="144">
        <f t="shared" si="86"/>
        <v>518.44000000000005</v>
      </c>
      <c r="AM147" s="144">
        <v>0</v>
      </c>
      <c r="AN147" s="104"/>
      <c r="AO147" s="104"/>
      <c r="AP147" s="104">
        <v>518.44000000000005</v>
      </c>
      <c r="AQ147" s="104"/>
      <c r="AR147" s="145"/>
      <c r="AS147" s="104">
        <v>518.44000000000005</v>
      </c>
      <c r="AT147" s="105">
        <f t="shared" si="82"/>
        <v>518.15</v>
      </c>
      <c r="AU147" s="146">
        <f t="shared" ref="AU147:AU171" si="89">AS147-AT147</f>
        <v>0.29000000000007731</v>
      </c>
      <c r="AV147" s="64"/>
      <c r="AW147" s="435"/>
      <c r="AX147" s="436"/>
      <c r="AY147" s="436"/>
      <c r="AZ147" s="436"/>
      <c r="BA147" s="437"/>
      <c r="BB147" s="437"/>
      <c r="BC147" s="437"/>
      <c r="BD147" s="437"/>
      <c r="BE147" s="437"/>
      <c r="BF147" s="437"/>
      <c r="BG147" s="437"/>
      <c r="BH147" s="437"/>
      <c r="BI147" s="437"/>
      <c r="BJ147" s="437"/>
      <c r="BK147" s="438"/>
      <c r="BL147" s="438"/>
      <c r="BM147" s="437"/>
      <c r="BN147" s="437"/>
      <c r="BO147" s="437"/>
      <c r="BP147" s="437"/>
      <c r="BQ147" s="437"/>
      <c r="BR147" s="437"/>
      <c r="BS147" s="439"/>
      <c r="BT147" s="435"/>
      <c r="BU147" s="436"/>
      <c r="BV147" s="436"/>
      <c r="BW147" s="436"/>
      <c r="BX147" s="437"/>
      <c r="BY147" s="437"/>
      <c r="BZ147" s="437"/>
      <c r="CA147" s="437"/>
      <c r="CB147" s="437"/>
      <c r="CC147" s="437"/>
      <c r="CD147" s="437"/>
      <c r="CE147" s="437"/>
      <c r="CF147" s="437"/>
      <c r="CG147" s="437"/>
      <c r="CH147" s="438"/>
      <c r="CI147" s="438"/>
      <c r="CJ147" s="437"/>
      <c r="CK147" s="439"/>
    </row>
    <row r="148" spans="2:89" s="56" customFormat="1" ht="13.8" outlineLevel="1" x14ac:dyDescent="0.3">
      <c r="B148" s="65"/>
      <c r="C148" s="269" t="s">
        <v>214</v>
      </c>
      <c r="D148" s="270"/>
      <c r="E148" s="270"/>
      <c r="F148" s="270"/>
      <c r="G148" s="271"/>
      <c r="H148" s="154">
        <v>39</v>
      </c>
      <c r="I148" s="155" t="s">
        <v>215</v>
      </c>
      <c r="J148" s="155"/>
      <c r="K148" s="155"/>
      <c r="L148" s="143">
        <v>6</v>
      </c>
      <c r="M148" s="251"/>
      <c r="N148" s="251"/>
      <c r="O148" s="251"/>
      <c r="P148" s="144">
        <v>722.24</v>
      </c>
      <c r="Q148" s="104"/>
      <c r="R148" s="104"/>
      <c r="S148" s="104"/>
      <c r="T148" s="104">
        <v>722.24</v>
      </c>
      <c r="U148" s="104"/>
      <c r="V148" s="145"/>
      <c r="W148" s="104">
        <v>722.24</v>
      </c>
      <c r="X148" s="105">
        <v>721.95</v>
      </c>
      <c r="Y148" s="146">
        <f t="shared" si="87"/>
        <v>0.28999999999996362</v>
      </c>
      <c r="Z148" s="147">
        <f t="shared" si="85"/>
        <v>722.24</v>
      </c>
      <c r="AA148" s="104"/>
      <c r="AB148" s="104"/>
      <c r="AC148" s="104"/>
      <c r="AD148" s="104">
        <v>722.24</v>
      </c>
      <c r="AE148" s="104"/>
      <c r="AF148" s="145"/>
      <c r="AG148" s="145"/>
      <c r="AH148" s="145"/>
      <c r="AI148" s="104">
        <v>722.24</v>
      </c>
      <c r="AJ148" s="105">
        <v>0</v>
      </c>
      <c r="AK148" s="146">
        <f t="shared" si="88"/>
        <v>722.24</v>
      </c>
      <c r="AL148" s="144">
        <f t="shared" si="86"/>
        <v>722.24</v>
      </c>
      <c r="AM148" s="144">
        <v>0</v>
      </c>
      <c r="AN148" s="104"/>
      <c r="AO148" s="104"/>
      <c r="AP148" s="104">
        <v>722.24</v>
      </c>
      <c r="AQ148" s="104"/>
      <c r="AR148" s="145"/>
      <c r="AS148" s="104">
        <v>722.24</v>
      </c>
      <c r="AT148" s="105">
        <f t="shared" si="82"/>
        <v>721.95</v>
      </c>
      <c r="AU148" s="146">
        <f t="shared" si="89"/>
        <v>0.28999999999996362</v>
      </c>
      <c r="AV148" s="64"/>
      <c r="AW148" s="435"/>
      <c r="AX148" s="436"/>
      <c r="AY148" s="436"/>
      <c r="AZ148" s="436"/>
      <c r="BA148" s="437"/>
      <c r="BB148" s="437"/>
      <c r="BC148" s="437"/>
      <c r="BD148" s="437"/>
      <c r="BE148" s="437"/>
      <c r="BF148" s="437"/>
      <c r="BG148" s="437"/>
      <c r="BH148" s="437"/>
      <c r="BI148" s="437"/>
      <c r="BJ148" s="437"/>
      <c r="BK148" s="438"/>
      <c r="BL148" s="438"/>
      <c r="BM148" s="437"/>
      <c r="BN148" s="437"/>
      <c r="BO148" s="437"/>
      <c r="BP148" s="437"/>
      <c r="BQ148" s="437"/>
      <c r="BR148" s="437"/>
      <c r="BS148" s="439"/>
      <c r="BT148" s="435"/>
      <c r="BU148" s="436"/>
      <c r="BV148" s="436"/>
      <c r="BW148" s="436"/>
      <c r="BX148" s="437"/>
      <c r="BY148" s="437"/>
      <c r="BZ148" s="437"/>
      <c r="CA148" s="437"/>
      <c r="CB148" s="437"/>
      <c r="CC148" s="437"/>
      <c r="CD148" s="437"/>
      <c r="CE148" s="437"/>
      <c r="CF148" s="437"/>
      <c r="CG148" s="437"/>
      <c r="CH148" s="438"/>
      <c r="CI148" s="438"/>
      <c r="CJ148" s="437"/>
      <c r="CK148" s="439"/>
    </row>
    <row r="149" spans="2:89" s="56" customFormat="1" ht="13.8" outlineLevel="1" x14ac:dyDescent="0.3">
      <c r="B149" s="65"/>
      <c r="C149" s="269" t="s">
        <v>216</v>
      </c>
      <c r="D149" s="270"/>
      <c r="E149" s="270"/>
      <c r="F149" s="270"/>
      <c r="G149" s="271"/>
      <c r="H149" s="154">
        <v>40</v>
      </c>
      <c r="I149" s="155" t="s">
        <v>215</v>
      </c>
      <c r="J149" s="155"/>
      <c r="K149" s="155"/>
      <c r="L149" s="143">
        <v>6</v>
      </c>
      <c r="M149" s="251"/>
      <c r="N149" s="251"/>
      <c r="O149" s="251"/>
      <c r="P149" s="144">
        <v>1650.56</v>
      </c>
      <c r="Q149" s="104"/>
      <c r="R149" s="104"/>
      <c r="S149" s="104"/>
      <c r="T149" s="104">
        <v>1650.56</v>
      </c>
      <c r="U149" s="104"/>
      <c r="V149" s="145"/>
      <c r="W149" s="104">
        <v>1650.56</v>
      </c>
      <c r="X149" s="105">
        <v>1650.27</v>
      </c>
      <c r="Y149" s="146">
        <f t="shared" si="87"/>
        <v>0.28999999999996362</v>
      </c>
      <c r="Z149" s="147">
        <f t="shared" si="85"/>
        <v>1650.56</v>
      </c>
      <c r="AA149" s="104"/>
      <c r="AB149" s="104"/>
      <c r="AC149" s="104"/>
      <c r="AD149" s="104">
        <v>1650.56</v>
      </c>
      <c r="AE149" s="104"/>
      <c r="AF149" s="145"/>
      <c r="AG149" s="145"/>
      <c r="AH149" s="145"/>
      <c r="AI149" s="104">
        <v>1650.56</v>
      </c>
      <c r="AJ149" s="105">
        <v>0</v>
      </c>
      <c r="AK149" s="146">
        <f t="shared" si="88"/>
        <v>1650.56</v>
      </c>
      <c r="AL149" s="144">
        <f t="shared" si="86"/>
        <v>1650.56</v>
      </c>
      <c r="AM149" s="144">
        <v>0</v>
      </c>
      <c r="AN149" s="104"/>
      <c r="AO149" s="104"/>
      <c r="AP149" s="104">
        <v>1650.56</v>
      </c>
      <c r="AQ149" s="104"/>
      <c r="AR149" s="145"/>
      <c r="AS149" s="104">
        <v>1650.56</v>
      </c>
      <c r="AT149" s="105">
        <f t="shared" si="82"/>
        <v>1650.27</v>
      </c>
      <c r="AU149" s="146">
        <f t="shared" si="89"/>
        <v>0.28999999999996362</v>
      </c>
      <c r="AV149" s="64"/>
      <c r="AW149" s="435"/>
      <c r="AX149" s="436"/>
      <c r="AY149" s="436"/>
      <c r="AZ149" s="436"/>
      <c r="BA149" s="437"/>
      <c r="BB149" s="437"/>
      <c r="BC149" s="437"/>
      <c r="BD149" s="437"/>
      <c r="BE149" s="437"/>
      <c r="BF149" s="437"/>
      <c r="BG149" s="437"/>
      <c r="BH149" s="437"/>
      <c r="BI149" s="437"/>
      <c r="BJ149" s="437"/>
      <c r="BK149" s="438"/>
      <c r="BL149" s="438"/>
      <c r="BM149" s="437"/>
      <c r="BN149" s="437"/>
      <c r="BO149" s="437"/>
      <c r="BP149" s="437"/>
      <c r="BQ149" s="437"/>
      <c r="BR149" s="437"/>
      <c r="BS149" s="439"/>
      <c r="BT149" s="435"/>
      <c r="BU149" s="436"/>
      <c r="BV149" s="436"/>
      <c r="BW149" s="436"/>
      <c r="BX149" s="437"/>
      <c r="BY149" s="437"/>
      <c r="BZ149" s="437"/>
      <c r="CA149" s="437"/>
      <c r="CB149" s="437"/>
      <c r="CC149" s="437"/>
      <c r="CD149" s="437"/>
      <c r="CE149" s="437"/>
      <c r="CF149" s="437"/>
      <c r="CG149" s="437"/>
      <c r="CH149" s="438"/>
      <c r="CI149" s="438"/>
      <c r="CJ149" s="437"/>
      <c r="CK149" s="439"/>
    </row>
    <row r="150" spans="2:89" s="56" customFormat="1" ht="13.8" outlineLevel="1" x14ac:dyDescent="0.3">
      <c r="B150" s="65"/>
      <c r="C150" s="269" t="s">
        <v>217</v>
      </c>
      <c r="D150" s="270"/>
      <c r="E150" s="270"/>
      <c r="F150" s="270"/>
      <c r="G150" s="271"/>
      <c r="H150" s="154">
        <v>41</v>
      </c>
      <c r="I150" s="155" t="s">
        <v>215</v>
      </c>
      <c r="J150" s="155"/>
      <c r="K150" s="155"/>
      <c r="L150" s="143">
        <v>6</v>
      </c>
      <c r="M150" s="251"/>
      <c r="N150" s="251"/>
      <c r="O150" s="251"/>
      <c r="P150" s="144">
        <v>704.45</v>
      </c>
      <c r="Q150" s="104"/>
      <c r="R150" s="104"/>
      <c r="S150" s="104"/>
      <c r="T150" s="104">
        <v>704.45</v>
      </c>
      <c r="U150" s="104"/>
      <c r="V150" s="145"/>
      <c r="W150" s="104">
        <v>704.45</v>
      </c>
      <c r="X150" s="105">
        <v>704.16</v>
      </c>
      <c r="Y150" s="146">
        <f t="shared" si="87"/>
        <v>0.29000000000007731</v>
      </c>
      <c r="Z150" s="147">
        <f t="shared" si="85"/>
        <v>704.45</v>
      </c>
      <c r="AA150" s="104"/>
      <c r="AB150" s="104"/>
      <c r="AC150" s="104"/>
      <c r="AD150" s="104">
        <v>704.45</v>
      </c>
      <c r="AE150" s="104"/>
      <c r="AF150" s="145"/>
      <c r="AG150" s="145"/>
      <c r="AH150" s="145"/>
      <c r="AI150" s="104">
        <v>704.45</v>
      </c>
      <c r="AJ150" s="105">
        <v>0</v>
      </c>
      <c r="AK150" s="146">
        <f t="shared" si="88"/>
        <v>704.45</v>
      </c>
      <c r="AL150" s="144">
        <f t="shared" si="86"/>
        <v>704.45</v>
      </c>
      <c r="AM150" s="144">
        <v>0</v>
      </c>
      <c r="AN150" s="104"/>
      <c r="AO150" s="104"/>
      <c r="AP150" s="104">
        <v>704.45</v>
      </c>
      <c r="AQ150" s="104"/>
      <c r="AR150" s="145"/>
      <c r="AS150" s="104">
        <v>704.45</v>
      </c>
      <c r="AT150" s="105">
        <f t="shared" si="82"/>
        <v>704.16</v>
      </c>
      <c r="AU150" s="146">
        <f t="shared" si="89"/>
        <v>0.29000000000007731</v>
      </c>
      <c r="AV150" s="64"/>
      <c r="AW150" s="435"/>
      <c r="AX150" s="436"/>
      <c r="AY150" s="436"/>
      <c r="AZ150" s="436"/>
      <c r="BA150" s="437"/>
      <c r="BB150" s="437"/>
      <c r="BC150" s="437"/>
      <c r="BD150" s="437"/>
      <c r="BE150" s="437"/>
      <c r="BF150" s="437"/>
      <c r="BG150" s="437"/>
      <c r="BH150" s="437"/>
      <c r="BI150" s="437"/>
      <c r="BJ150" s="437"/>
      <c r="BK150" s="438"/>
      <c r="BL150" s="438"/>
      <c r="BM150" s="437"/>
      <c r="BN150" s="437"/>
      <c r="BO150" s="437"/>
      <c r="BP150" s="437"/>
      <c r="BQ150" s="437"/>
      <c r="BR150" s="437"/>
      <c r="BS150" s="439"/>
      <c r="BT150" s="435"/>
      <c r="BU150" s="436"/>
      <c r="BV150" s="436"/>
      <c r="BW150" s="436"/>
      <c r="BX150" s="437"/>
      <c r="BY150" s="437"/>
      <c r="BZ150" s="437"/>
      <c r="CA150" s="437"/>
      <c r="CB150" s="437"/>
      <c r="CC150" s="437"/>
      <c r="CD150" s="437"/>
      <c r="CE150" s="437"/>
      <c r="CF150" s="437"/>
      <c r="CG150" s="437"/>
      <c r="CH150" s="438"/>
      <c r="CI150" s="438"/>
      <c r="CJ150" s="437"/>
      <c r="CK150" s="439"/>
    </row>
    <row r="151" spans="2:89" s="56" customFormat="1" ht="12.75" customHeight="1" outlineLevel="1" x14ac:dyDescent="0.3">
      <c r="B151" s="65"/>
      <c r="C151" s="269" t="s">
        <v>218</v>
      </c>
      <c r="D151" s="270"/>
      <c r="E151" s="270"/>
      <c r="F151" s="270"/>
      <c r="G151" s="271"/>
      <c r="H151" s="154">
        <v>43</v>
      </c>
      <c r="I151" s="155" t="s">
        <v>215</v>
      </c>
      <c r="J151" s="155"/>
      <c r="K151" s="155"/>
      <c r="L151" s="143">
        <v>6</v>
      </c>
      <c r="M151" s="251"/>
      <c r="N151" s="251"/>
      <c r="O151" s="251"/>
      <c r="P151" s="144">
        <v>2255.54</v>
      </c>
      <c r="Q151" s="104"/>
      <c r="R151" s="104"/>
      <c r="S151" s="104"/>
      <c r="T151" s="104">
        <v>2255.54</v>
      </c>
      <c r="U151" s="104"/>
      <c r="V151" s="145"/>
      <c r="W151" s="104">
        <v>2255.54</v>
      </c>
      <c r="X151" s="105">
        <v>2255.25</v>
      </c>
      <c r="Y151" s="146">
        <f t="shared" si="87"/>
        <v>0.28999999999996362</v>
      </c>
      <c r="Z151" s="147">
        <f t="shared" si="85"/>
        <v>2255.54</v>
      </c>
      <c r="AA151" s="104"/>
      <c r="AB151" s="104"/>
      <c r="AC151" s="104"/>
      <c r="AD151" s="104">
        <v>2255.54</v>
      </c>
      <c r="AE151" s="104"/>
      <c r="AF151" s="145"/>
      <c r="AG151" s="145"/>
      <c r="AH151" s="145"/>
      <c r="AI151" s="104">
        <v>2255.54</v>
      </c>
      <c r="AJ151" s="105">
        <v>0</v>
      </c>
      <c r="AK151" s="146">
        <f t="shared" si="88"/>
        <v>2255.54</v>
      </c>
      <c r="AL151" s="144">
        <f t="shared" si="86"/>
        <v>2255.54</v>
      </c>
      <c r="AM151" s="144">
        <v>0</v>
      </c>
      <c r="AN151" s="104"/>
      <c r="AO151" s="104"/>
      <c r="AP151" s="104">
        <v>2255.54</v>
      </c>
      <c r="AQ151" s="104"/>
      <c r="AR151" s="145"/>
      <c r="AS151" s="104">
        <v>2255.54</v>
      </c>
      <c r="AT151" s="105">
        <f t="shared" si="82"/>
        <v>2255.25</v>
      </c>
      <c r="AU151" s="146">
        <f t="shared" si="89"/>
        <v>0.28999999999996362</v>
      </c>
      <c r="AV151" s="64"/>
      <c r="AW151" s="435"/>
      <c r="AX151" s="436"/>
      <c r="AY151" s="436"/>
      <c r="AZ151" s="436"/>
      <c r="BA151" s="437"/>
      <c r="BB151" s="437"/>
      <c r="BC151" s="437"/>
      <c r="BD151" s="437"/>
      <c r="BE151" s="437"/>
      <c r="BF151" s="437"/>
      <c r="BG151" s="437"/>
      <c r="BH151" s="437"/>
      <c r="BI151" s="437"/>
      <c r="BJ151" s="437"/>
      <c r="BK151" s="438"/>
      <c r="BL151" s="438"/>
      <c r="BM151" s="437"/>
      <c r="BN151" s="437"/>
      <c r="BO151" s="437"/>
      <c r="BP151" s="437"/>
      <c r="BQ151" s="437"/>
      <c r="BR151" s="437"/>
      <c r="BS151" s="439"/>
      <c r="BT151" s="435"/>
      <c r="BU151" s="436"/>
      <c r="BV151" s="436"/>
      <c r="BW151" s="436"/>
      <c r="BX151" s="437"/>
      <c r="BY151" s="437"/>
      <c r="BZ151" s="437"/>
      <c r="CA151" s="437"/>
      <c r="CB151" s="437"/>
      <c r="CC151" s="437"/>
      <c r="CD151" s="437"/>
      <c r="CE151" s="437"/>
      <c r="CF151" s="437"/>
      <c r="CG151" s="437"/>
      <c r="CH151" s="438"/>
      <c r="CI151" s="438"/>
      <c r="CJ151" s="437"/>
      <c r="CK151" s="439"/>
    </row>
    <row r="152" spans="2:89" s="56" customFormat="1" ht="12.75" customHeight="1" outlineLevel="1" x14ac:dyDescent="0.3">
      <c r="B152" s="65"/>
      <c r="C152" s="269" t="s">
        <v>219</v>
      </c>
      <c r="D152" s="270"/>
      <c r="E152" s="270"/>
      <c r="F152" s="270"/>
      <c r="G152" s="271"/>
      <c r="H152" s="154">
        <v>44</v>
      </c>
      <c r="I152" s="155" t="s">
        <v>215</v>
      </c>
      <c r="J152" s="155"/>
      <c r="K152" s="155"/>
      <c r="L152" s="143">
        <v>6</v>
      </c>
      <c r="M152" s="251"/>
      <c r="N152" s="251"/>
      <c r="O152" s="251"/>
      <c r="P152" s="144">
        <v>464.16</v>
      </c>
      <c r="Q152" s="104"/>
      <c r="R152" s="104"/>
      <c r="S152" s="104"/>
      <c r="T152" s="104">
        <v>464.16</v>
      </c>
      <c r="U152" s="104"/>
      <c r="V152" s="145"/>
      <c r="W152" s="104">
        <v>464.16</v>
      </c>
      <c r="X152" s="105">
        <v>463.87</v>
      </c>
      <c r="Y152" s="146">
        <f t="shared" si="87"/>
        <v>0.29000000000002046</v>
      </c>
      <c r="Z152" s="147">
        <f t="shared" si="85"/>
        <v>464.16</v>
      </c>
      <c r="AA152" s="104"/>
      <c r="AB152" s="104"/>
      <c r="AC152" s="104"/>
      <c r="AD152" s="104">
        <v>464.16</v>
      </c>
      <c r="AE152" s="104"/>
      <c r="AF152" s="145"/>
      <c r="AG152" s="145"/>
      <c r="AH152" s="145"/>
      <c r="AI152" s="104">
        <v>464.16</v>
      </c>
      <c r="AJ152" s="105">
        <v>0</v>
      </c>
      <c r="AK152" s="146">
        <f t="shared" si="88"/>
        <v>464.16</v>
      </c>
      <c r="AL152" s="144">
        <f t="shared" si="86"/>
        <v>464.16</v>
      </c>
      <c r="AM152" s="144">
        <v>0</v>
      </c>
      <c r="AN152" s="104"/>
      <c r="AO152" s="104"/>
      <c r="AP152" s="104">
        <v>464.16</v>
      </c>
      <c r="AQ152" s="104"/>
      <c r="AR152" s="145"/>
      <c r="AS152" s="104">
        <v>464.16</v>
      </c>
      <c r="AT152" s="105">
        <f t="shared" si="82"/>
        <v>463.87</v>
      </c>
      <c r="AU152" s="146">
        <f t="shared" si="89"/>
        <v>0.29000000000002046</v>
      </c>
      <c r="AV152" s="64"/>
      <c r="AW152" s="435"/>
      <c r="AX152" s="436"/>
      <c r="AY152" s="436"/>
      <c r="AZ152" s="436"/>
      <c r="BA152" s="437"/>
      <c r="BB152" s="437"/>
      <c r="BC152" s="437"/>
      <c r="BD152" s="437"/>
      <c r="BE152" s="437"/>
      <c r="BF152" s="437"/>
      <c r="BG152" s="437"/>
      <c r="BH152" s="437"/>
      <c r="BI152" s="437"/>
      <c r="BJ152" s="437"/>
      <c r="BK152" s="438"/>
      <c r="BL152" s="438"/>
      <c r="BM152" s="437"/>
      <c r="BN152" s="437"/>
      <c r="BO152" s="437"/>
      <c r="BP152" s="437"/>
      <c r="BQ152" s="437"/>
      <c r="BR152" s="437"/>
      <c r="BS152" s="439"/>
      <c r="BT152" s="435"/>
      <c r="BU152" s="436"/>
      <c r="BV152" s="436"/>
      <c r="BW152" s="436"/>
      <c r="BX152" s="437"/>
      <c r="BY152" s="437"/>
      <c r="BZ152" s="437"/>
      <c r="CA152" s="437"/>
      <c r="CB152" s="437"/>
      <c r="CC152" s="437"/>
      <c r="CD152" s="437"/>
      <c r="CE152" s="437"/>
      <c r="CF152" s="437"/>
      <c r="CG152" s="437"/>
      <c r="CH152" s="438"/>
      <c r="CI152" s="438"/>
      <c r="CJ152" s="437"/>
      <c r="CK152" s="439"/>
    </row>
    <row r="153" spans="2:89" s="56" customFormat="1" ht="12.75" customHeight="1" outlineLevel="1" x14ac:dyDescent="0.3">
      <c r="B153" s="65"/>
      <c r="C153" s="269" t="s">
        <v>219</v>
      </c>
      <c r="D153" s="270"/>
      <c r="E153" s="270"/>
      <c r="F153" s="270"/>
      <c r="G153" s="271"/>
      <c r="H153" s="154">
        <v>45</v>
      </c>
      <c r="I153" s="155" t="s">
        <v>215</v>
      </c>
      <c r="J153" s="155"/>
      <c r="K153" s="155"/>
      <c r="L153" s="143">
        <v>6</v>
      </c>
      <c r="M153" s="251"/>
      <c r="N153" s="251"/>
      <c r="O153" s="251"/>
      <c r="P153" s="144">
        <v>464.16</v>
      </c>
      <c r="Q153" s="104"/>
      <c r="R153" s="104"/>
      <c r="S153" s="104"/>
      <c r="T153" s="104">
        <v>464.16</v>
      </c>
      <c r="U153" s="104"/>
      <c r="V153" s="145"/>
      <c r="W153" s="104">
        <v>464.16</v>
      </c>
      <c r="X153" s="105">
        <v>463.87</v>
      </c>
      <c r="Y153" s="146">
        <f t="shared" si="87"/>
        <v>0.29000000000002046</v>
      </c>
      <c r="Z153" s="147">
        <f t="shared" si="85"/>
        <v>464.16</v>
      </c>
      <c r="AA153" s="104"/>
      <c r="AB153" s="104"/>
      <c r="AC153" s="104"/>
      <c r="AD153" s="104">
        <v>464.16</v>
      </c>
      <c r="AE153" s="104"/>
      <c r="AF153" s="145"/>
      <c r="AG153" s="145"/>
      <c r="AH153" s="145"/>
      <c r="AI153" s="104">
        <v>464.16</v>
      </c>
      <c r="AJ153" s="105">
        <v>0</v>
      </c>
      <c r="AK153" s="146">
        <f t="shared" si="88"/>
        <v>464.16</v>
      </c>
      <c r="AL153" s="144">
        <f t="shared" si="86"/>
        <v>464.16</v>
      </c>
      <c r="AM153" s="144">
        <v>0</v>
      </c>
      <c r="AN153" s="104"/>
      <c r="AO153" s="104"/>
      <c r="AP153" s="104">
        <v>464.16</v>
      </c>
      <c r="AQ153" s="104"/>
      <c r="AR153" s="145"/>
      <c r="AS153" s="104">
        <v>464.16</v>
      </c>
      <c r="AT153" s="105">
        <f t="shared" si="82"/>
        <v>463.87</v>
      </c>
      <c r="AU153" s="146">
        <f t="shared" si="89"/>
        <v>0.29000000000002046</v>
      </c>
      <c r="AV153" s="64"/>
      <c r="AW153" s="435"/>
      <c r="AX153" s="436"/>
      <c r="AY153" s="436"/>
      <c r="AZ153" s="436"/>
      <c r="BA153" s="437"/>
      <c r="BB153" s="437"/>
      <c r="BC153" s="437"/>
      <c r="BD153" s="437"/>
      <c r="BE153" s="437"/>
      <c r="BF153" s="437"/>
      <c r="BG153" s="437"/>
      <c r="BH153" s="437"/>
      <c r="BI153" s="437"/>
      <c r="BJ153" s="437"/>
      <c r="BK153" s="438"/>
      <c r="BL153" s="438"/>
      <c r="BM153" s="437"/>
      <c r="BN153" s="437"/>
      <c r="BO153" s="437"/>
      <c r="BP153" s="437"/>
      <c r="BQ153" s="437"/>
      <c r="BR153" s="437"/>
      <c r="BS153" s="439"/>
      <c r="BT153" s="435"/>
      <c r="BU153" s="436"/>
      <c r="BV153" s="436"/>
      <c r="BW153" s="436"/>
      <c r="BX153" s="437"/>
      <c r="BY153" s="437"/>
      <c r="BZ153" s="437"/>
      <c r="CA153" s="437"/>
      <c r="CB153" s="437"/>
      <c r="CC153" s="437"/>
      <c r="CD153" s="437"/>
      <c r="CE153" s="437"/>
      <c r="CF153" s="437"/>
      <c r="CG153" s="437"/>
      <c r="CH153" s="438"/>
      <c r="CI153" s="438"/>
      <c r="CJ153" s="437"/>
      <c r="CK153" s="439"/>
    </row>
    <row r="154" spans="2:89" s="56" customFormat="1" ht="12.75" customHeight="1" outlineLevel="1" x14ac:dyDescent="0.3">
      <c r="B154" s="65"/>
      <c r="C154" s="269" t="s">
        <v>220</v>
      </c>
      <c r="D154" s="270"/>
      <c r="E154" s="270"/>
      <c r="F154" s="270"/>
      <c r="G154" s="271"/>
      <c r="H154" s="154">
        <v>54</v>
      </c>
      <c r="I154" s="155" t="s">
        <v>221</v>
      </c>
      <c r="J154" s="155"/>
      <c r="K154" s="155"/>
      <c r="L154" s="143">
        <v>6</v>
      </c>
      <c r="M154" s="251"/>
      <c r="N154" s="251"/>
      <c r="O154" s="251"/>
      <c r="P154" s="144">
        <v>502.9</v>
      </c>
      <c r="Q154" s="104"/>
      <c r="R154" s="104"/>
      <c r="S154" s="104"/>
      <c r="T154" s="104">
        <v>502.9</v>
      </c>
      <c r="U154" s="104"/>
      <c r="V154" s="145"/>
      <c r="W154" s="104">
        <v>502.9</v>
      </c>
      <c r="X154" s="105">
        <v>502.61</v>
      </c>
      <c r="Y154" s="146">
        <f t="shared" si="87"/>
        <v>0.28999999999996362</v>
      </c>
      <c r="Z154" s="147">
        <f t="shared" si="85"/>
        <v>502.9</v>
      </c>
      <c r="AA154" s="104"/>
      <c r="AB154" s="104"/>
      <c r="AC154" s="104"/>
      <c r="AD154" s="104">
        <v>502.9</v>
      </c>
      <c r="AE154" s="104"/>
      <c r="AF154" s="145"/>
      <c r="AG154" s="145"/>
      <c r="AH154" s="145"/>
      <c r="AI154" s="104">
        <v>502.9</v>
      </c>
      <c r="AJ154" s="105">
        <v>0</v>
      </c>
      <c r="AK154" s="146">
        <f t="shared" si="88"/>
        <v>502.9</v>
      </c>
      <c r="AL154" s="144">
        <f t="shared" si="86"/>
        <v>502.9</v>
      </c>
      <c r="AM154" s="144">
        <v>0</v>
      </c>
      <c r="AN154" s="104"/>
      <c r="AO154" s="104"/>
      <c r="AP154" s="104">
        <v>502.9</v>
      </c>
      <c r="AQ154" s="104"/>
      <c r="AR154" s="145"/>
      <c r="AS154" s="104">
        <v>502.9</v>
      </c>
      <c r="AT154" s="105">
        <f t="shared" si="82"/>
        <v>502.61</v>
      </c>
      <c r="AU154" s="146">
        <f t="shared" si="89"/>
        <v>0.28999999999996362</v>
      </c>
      <c r="AV154" s="64"/>
      <c r="AW154" s="435"/>
      <c r="AX154" s="436"/>
      <c r="AY154" s="436"/>
      <c r="AZ154" s="436"/>
      <c r="BA154" s="437"/>
      <c r="BB154" s="437"/>
      <c r="BC154" s="437"/>
      <c r="BD154" s="437"/>
      <c r="BE154" s="437"/>
      <c r="BF154" s="437"/>
      <c r="BG154" s="437"/>
      <c r="BH154" s="437"/>
      <c r="BI154" s="437"/>
      <c r="BJ154" s="437"/>
      <c r="BK154" s="438"/>
      <c r="BL154" s="438"/>
      <c r="BM154" s="437"/>
      <c r="BN154" s="437"/>
      <c r="BO154" s="437"/>
      <c r="BP154" s="437"/>
      <c r="BQ154" s="437"/>
      <c r="BR154" s="437"/>
      <c r="BS154" s="439"/>
      <c r="BT154" s="435"/>
      <c r="BU154" s="436"/>
      <c r="BV154" s="436"/>
      <c r="BW154" s="436"/>
      <c r="BX154" s="437"/>
      <c r="BY154" s="437"/>
      <c r="BZ154" s="437"/>
      <c r="CA154" s="437"/>
      <c r="CB154" s="437"/>
      <c r="CC154" s="437"/>
      <c r="CD154" s="437"/>
      <c r="CE154" s="437"/>
      <c r="CF154" s="437"/>
      <c r="CG154" s="437"/>
      <c r="CH154" s="438"/>
      <c r="CI154" s="438"/>
      <c r="CJ154" s="437"/>
      <c r="CK154" s="439"/>
    </row>
    <row r="155" spans="2:89" s="56" customFormat="1" ht="12.75" customHeight="1" outlineLevel="1" x14ac:dyDescent="0.3">
      <c r="B155" s="65"/>
      <c r="C155" s="269" t="s">
        <v>222</v>
      </c>
      <c r="D155" s="270"/>
      <c r="E155" s="270"/>
      <c r="F155" s="270"/>
      <c r="G155" s="271"/>
      <c r="H155" s="154">
        <v>62</v>
      </c>
      <c r="I155" s="155" t="s">
        <v>223</v>
      </c>
      <c r="J155" s="155"/>
      <c r="K155" s="155"/>
      <c r="L155" s="143">
        <v>6</v>
      </c>
      <c r="M155" s="251"/>
      <c r="N155" s="251"/>
      <c r="O155" s="251"/>
      <c r="P155" s="144">
        <v>839.9</v>
      </c>
      <c r="Q155" s="104"/>
      <c r="R155" s="104"/>
      <c r="S155" s="104"/>
      <c r="T155" s="104">
        <v>839.9</v>
      </c>
      <c r="U155" s="104"/>
      <c r="V155" s="145"/>
      <c r="W155" s="104">
        <v>839.9</v>
      </c>
      <c r="X155" s="105">
        <v>839.61</v>
      </c>
      <c r="Y155" s="146">
        <f t="shared" si="87"/>
        <v>0.28999999999996362</v>
      </c>
      <c r="Z155" s="147">
        <f t="shared" si="85"/>
        <v>839.9</v>
      </c>
      <c r="AA155" s="104"/>
      <c r="AB155" s="104"/>
      <c r="AC155" s="104"/>
      <c r="AD155" s="104">
        <v>839.9</v>
      </c>
      <c r="AE155" s="104"/>
      <c r="AF155" s="145"/>
      <c r="AG155" s="145"/>
      <c r="AH155" s="145"/>
      <c r="AI155" s="104">
        <v>839.9</v>
      </c>
      <c r="AJ155" s="105">
        <v>0</v>
      </c>
      <c r="AK155" s="146">
        <f t="shared" si="88"/>
        <v>839.9</v>
      </c>
      <c r="AL155" s="144">
        <f t="shared" si="86"/>
        <v>839.9</v>
      </c>
      <c r="AM155" s="144">
        <v>0</v>
      </c>
      <c r="AN155" s="104"/>
      <c r="AO155" s="104"/>
      <c r="AP155" s="104">
        <v>839.9</v>
      </c>
      <c r="AQ155" s="104"/>
      <c r="AR155" s="145"/>
      <c r="AS155" s="104">
        <v>839.9</v>
      </c>
      <c r="AT155" s="105">
        <f t="shared" si="82"/>
        <v>839.61</v>
      </c>
      <c r="AU155" s="146">
        <f t="shared" si="89"/>
        <v>0.28999999999996362</v>
      </c>
      <c r="AV155" s="64"/>
      <c r="AW155" s="435"/>
      <c r="AX155" s="436"/>
      <c r="AY155" s="436"/>
      <c r="AZ155" s="436"/>
      <c r="BA155" s="437"/>
      <c r="BB155" s="437"/>
      <c r="BC155" s="437"/>
      <c r="BD155" s="437"/>
      <c r="BE155" s="437"/>
      <c r="BF155" s="437"/>
      <c r="BG155" s="437"/>
      <c r="BH155" s="437"/>
      <c r="BI155" s="437"/>
      <c r="BJ155" s="437"/>
      <c r="BK155" s="438"/>
      <c r="BL155" s="438"/>
      <c r="BM155" s="437"/>
      <c r="BN155" s="437"/>
      <c r="BO155" s="437"/>
      <c r="BP155" s="437"/>
      <c r="BQ155" s="437"/>
      <c r="BR155" s="437"/>
      <c r="BS155" s="439"/>
      <c r="BT155" s="435"/>
      <c r="BU155" s="436"/>
      <c r="BV155" s="436"/>
      <c r="BW155" s="436"/>
      <c r="BX155" s="437"/>
      <c r="BY155" s="437"/>
      <c r="BZ155" s="437"/>
      <c r="CA155" s="437"/>
      <c r="CB155" s="437"/>
      <c r="CC155" s="437"/>
      <c r="CD155" s="437"/>
      <c r="CE155" s="437"/>
      <c r="CF155" s="437"/>
      <c r="CG155" s="437"/>
      <c r="CH155" s="438"/>
      <c r="CI155" s="438"/>
      <c r="CJ155" s="437"/>
      <c r="CK155" s="439"/>
    </row>
    <row r="156" spans="2:89" s="56" customFormat="1" ht="12.75" customHeight="1" outlineLevel="1" x14ac:dyDescent="0.3">
      <c r="B156" s="65"/>
      <c r="C156" s="269" t="s">
        <v>224</v>
      </c>
      <c r="D156" s="270"/>
      <c r="E156" s="270"/>
      <c r="F156" s="270"/>
      <c r="G156" s="271"/>
      <c r="H156" s="154">
        <v>63</v>
      </c>
      <c r="I156" s="155" t="s">
        <v>225</v>
      </c>
      <c r="J156" s="155"/>
      <c r="K156" s="155"/>
      <c r="L156" s="143">
        <v>6</v>
      </c>
      <c r="M156" s="251"/>
      <c r="N156" s="251"/>
      <c r="O156" s="251"/>
      <c r="P156" s="144">
        <v>344.89</v>
      </c>
      <c r="Q156" s="104"/>
      <c r="R156" s="104"/>
      <c r="S156" s="104"/>
      <c r="T156" s="104">
        <v>344.89</v>
      </c>
      <c r="U156" s="104"/>
      <c r="V156" s="145"/>
      <c r="W156" s="104">
        <v>344.89</v>
      </c>
      <c r="X156" s="105">
        <v>344.6</v>
      </c>
      <c r="Y156" s="146">
        <f t="shared" si="87"/>
        <v>0.28999999999996362</v>
      </c>
      <c r="Z156" s="147">
        <f t="shared" si="85"/>
        <v>344.89</v>
      </c>
      <c r="AA156" s="104"/>
      <c r="AB156" s="104"/>
      <c r="AC156" s="104"/>
      <c r="AD156" s="104">
        <v>344.89</v>
      </c>
      <c r="AE156" s="104"/>
      <c r="AF156" s="145"/>
      <c r="AG156" s="145"/>
      <c r="AH156" s="145"/>
      <c r="AI156" s="104">
        <v>344.89</v>
      </c>
      <c r="AJ156" s="105">
        <v>0</v>
      </c>
      <c r="AK156" s="146">
        <f t="shared" si="88"/>
        <v>344.89</v>
      </c>
      <c r="AL156" s="144">
        <f t="shared" si="86"/>
        <v>344.89</v>
      </c>
      <c r="AM156" s="144">
        <v>0</v>
      </c>
      <c r="AN156" s="104"/>
      <c r="AO156" s="104"/>
      <c r="AP156" s="104">
        <v>344.89</v>
      </c>
      <c r="AQ156" s="104"/>
      <c r="AR156" s="145"/>
      <c r="AS156" s="104">
        <v>344.89</v>
      </c>
      <c r="AT156" s="105">
        <f t="shared" si="82"/>
        <v>344.6</v>
      </c>
      <c r="AU156" s="146">
        <f t="shared" si="89"/>
        <v>0.28999999999996362</v>
      </c>
      <c r="AV156" s="64"/>
      <c r="AW156" s="435"/>
      <c r="AX156" s="436"/>
      <c r="AY156" s="436"/>
      <c r="AZ156" s="436"/>
      <c r="BA156" s="437"/>
      <c r="BB156" s="437"/>
      <c r="BC156" s="437"/>
      <c r="BD156" s="437"/>
      <c r="BE156" s="437"/>
      <c r="BF156" s="437"/>
      <c r="BG156" s="437"/>
      <c r="BH156" s="437"/>
      <c r="BI156" s="437"/>
      <c r="BJ156" s="437"/>
      <c r="BK156" s="438"/>
      <c r="BL156" s="438"/>
      <c r="BM156" s="437"/>
      <c r="BN156" s="437"/>
      <c r="BO156" s="437"/>
      <c r="BP156" s="437"/>
      <c r="BQ156" s="437"/>
      <c r="BR156" s="437"/>
      <c r="BS156" s="439"/>
      <c r="BT156" s="435"/>
      <c r="BU156" s="436"/>
      <c r="BV156" s="436"/>
      <c r="BW156" s="436"/>
      <c r="BX156" s="437"/>
      <c r="BY156" s="437"/>
      <c r="BZ156" s="437"/>
      <c r="CA156" s="437"/>
      <c r="CB156" s="437"/>
      <c r="CC156" s="437"/>
      <c r="CD156" s="437"/>
      <c r="CE156" s="437"/>
      <c r="CF156" s="437"/>
      <c r="CG156" s="437"/>
      <c r="CH156" s="438"/>
      <c r="CI156" s="438"/>
      <c r="CJ156" s="437"/>
      <c r="CK156" s="439"/>
    </row>
    <row r="157" spans="2:89" s="56" customFormat="1" ht="12.75" customHeight="1" outlineLevel="1" x14ac:dyDescent="0.3">
      <c r="B157" s="65"/>
      <c r="C157" s="269" t="s">
        <v>224</v>
      </c>
      <c r="D157" s="270"/>
      <c r="E157" s="270"/>
      <c r="F157" s="270"/>
      <c r="G157" s="271"/>
      <c r="H157" s="154">
        <v>122</v>
      </c>
      <c r="I157" s="155" t="s">
        <v>226</v>
      </c>
      <c r="J157" s="155"/>
      <c r="K157" s="155"/>
      <c r="L157" s="143">
        <v>6</v>
      </c>
      <c r="M157" s="251"/>
      <c r="N157" s="251"/>
      <c r="O157" s="251"/>
      <c r="P157" s="144">
        <v>332.72</v>
      </c>
      <c r="Q157" s="104"/>
      <c r="R157" s="104"/>
      <c r="S157" s="104"/>
      <c r="T157" s="104">
        <v>332.72</v>
      </c>
      <c r="U157" s="104"/>
      <c r="V157" s="145"/>
      <c r="W157" s="104">
        <v>332.72</v>
      </c>
      <c r="X157" s="105">
        <v>332.42999999999995</v>
      </c>
      <c r="Y157" s="146">
        <f t="shared" si="87"/>
        <v>0.29000000000007731</v>
      </c>
      <c r="Z157" s="147">
        <f t="shared" si="85"/>
        <v>332.72</v>
      </c>
      <c r="AA157" s="104"/>
      <c r="AB157" s="104"/>
      <c r="AC157" s="104"/>
      <c r="AD157" s="104">
        <v>332.72</v>
      </c>
      <c r="AE157" s="104"/>
      <c r="AF157" s="145"/>
      <c r="AG157" s="145"/>
      <c r="AH157" s="145"/>
      <c r="AI157" s="104">
        <v>332.72</v>
      </c>
      <c r="AJ157" s="105">
        <v>0</v>
      </c>
      <c r="AK157" s="146">
        <f t="shared" si="88"/>
        <v>332.72</v>
      </c>
      <c r="AL157" s="144">
        <f t="shared" si="86"/>
        <v>332.72</v>
      </c>
      <c r="AM157" s="144">
        <v>0</v>
      </c>
      <c r="AN157" s="104"/>
      <c r="AO157" s="104"/>
      <c r="AP157" s="104">
        <v>332.72</v>
      </c>
      <c r="AQ157" s="104"/>
      <c r="AR157" s="145"/>
      <c r="AS157" s="104">
        <v>332.72</v>
      </c>
      <c r="AT157" s="105">
        <f t="shared" si="82"/>
        <v>332.42999999999995</v>
      </c>
      <c r="AU157" s="146">
        <f t="shared" si="89"/>
        <v>0.29000000000007731</v>
      </c>
      <c r="AV157" s="64"/>
      <c r="AW157" s="435"/>
      <c r="AX157" s="436"/>
      <c r="AY157" s="436"/>
      <c r="AZ157" s="436"/>
      <c r="BA157" s="437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38"/>
      <c r="BL157" s="438"/>
      <c r="BM157" s="437"/>
      <c r="BN157" s="437"/>
      <c r="BO157" s="437"/>
      <c r="BP157" s="437"/>
      <c r="BQ157" s="437"/>
      <c r="BR157" s="437"/>
      <c r="BS157" s="439"/>
      <c r="BT157" s="435"/>
      <c r="BU157" s="436"/>
      <c r="BV157" s="436"/>
      <c r="BW157" s="436"/>
      <c r="BX157" s="437"/>
      <c r="BY157" s="437"/>
      <c r="BZ157" s="437"/>
      <c r="CA157" s="437"/>
      <c r="CB157" s="437"/>
      <c r="CC157" s="437"/>
      <c r="CD157" s="437"/>
      <c r="CE157" s="437"/>
      <c r="CF157" s="437"/>
      <c r="CG157" s="437"/>
      <c r="CH157" s="438"/>
      <c r="CI157" s="438"/>
      <c r="CJ157" s="437"/>
      <c r="CK157" s="439"/>
    </row>
    <row r="158" spans="2:89" s="56" customFormat="1" ht="12.75" customHeight="1" outlineLevel="1" x14ac:dyDescent="0.3">
      <c r="B158" s="65"/>
      <c r="C158" s="269" t="s">
        <v>227</v>
      </c>
      <c r="D158" s="270"/>
      <c r="E158" s="270"/>
      <c r="F158" s="270"/>
      <c r="G158" s="271"/>
      <c r="H158" s="154">
        <v>123</v>
      </c>
      <c r="I158" s="155" t="s">
        <v>226</v>
      </c>
      <c r="J158" s="155"/>
      <c r="K158" s="155"/>
      <c r="L158" s="143">
        <v>6</v>
      </c>
      <c r="M158" s="251"/>
      <c r="N158" s="251"/>
      <c r="O158" s="251"/>
      <c r="P158" s="144">
        <v>300.63</v>
      </c>
      <c r="Q158" s="104"/>
      <c r="R158" s="104"/>
      <c r="S158" s="104"/>
      <c r="T158" s="104">
        <v>300.63</v>
      </c>
      <c r="U158" s="104"/>
      <c r="V158" s="145"/>
      <c r="W158" s="104">
        <v>300.63</v>
      </c>
      <c r="X158" s="105">
        <v>300.33999999999997</v>
      </c>
      <c r="Y158" s="146">
        <f t="shared" si="87"/>
        <v>0.29000000000002046</v>
      </c>
      <c r="Z158" s="147">
        <f t="shared" si="85"/>
        <v>300.63</v>
      </c>
      <c r="AA158" s="104"/>
      <c r="AB158" s="104"/>
      <c r="AC158" s="104"/>
      <c r="AD158" s="104">
        <v>300.63</v>
      </c>
      <c r="AE158" s="104"/>
      <c r="AF158" s="145"/>
      <c r="AG158" s="145"/>
      <c r="AH158" s="145"/>
      <c r="AI158" s="104">
        <v>300.63</v>
      </c>
      <c r="AJ158" s="105">
        <v>0</v>
      </c>
      <c r="AK158" s="146">
        <f t="shared" si="88"/>
        <v>300.63</v>
      </c>
      <c r="AL158" s="144">
        <f t="shared" si="86"/>
        <v>300.63</v>
      </c>
      <c r="AM158" s="144">
        <v>0</v>
      </c>
      <c r="AN158" s="104"/>
      <c r="AO158" s="104"/>
      <c r="AP158" s="104">
        <v>300.63</v>
      </c>
      <c r="AQ158" s="104"/>
      <c r="AR158" s="145"/>
      <c r="AS158" s="104">
        <v>300.63</v>
      </c>
      <c r="AT158" s="105">
        <f t="shared" si="82"/>
        <v>300.33999999999997</v>
      </c>
      <c r="AU158" s="146">
        <f t="shared" si="89"/>
        <v>0.29000000000002046</v>
      </c>
      <c r="AV158" s="64"/>
      <c r="AW158" s="435"/>
      <c r="AX158" s="436"/>
      <c r="AY158" s="436"/>
      <c r="AZ158" s="436"/>
      <c r="BA158" s="437"/>
      <c r="BB158" s="437"/>
      <c r="BC158" s="437"/>
      <c r="BD158" s="437"/>
      <c r="BE158" s="437"/>
      <c r="BF158" s="437"/>
      <c r="BG158" s="437"/>
      <c r="BH158" s="437"/>
      <c r="BI158" s="437"/>
      <c r="BJ158" s="437"/>
      <c r="BK158" s="438"/>
      <c r="BL158" s="438"/>
      <c r="BM158" s="437"/>
      <c r="BN158" s="437"/>
      <c r="BO158" s="437"/>
      <c r="BP158" s="437"/>
      <c r="BQ158" s="437"/>
      <c r="BR158" s="437"/>
      <c r="BS158" s="439"/>
      <c r="BT158" s="435"/>
      <c r="BU158" s="436"/>
      <c r="BV158" s="436"/>
      <c r="BW158" s="436"/>
      <c r="BX158" s="437"/>
      <c r="BY158" s="437"/>
      <c r="BZ158" s="437"/>
      <c r="CA158" s="437"/>
      <c r="CB158" s="437"/>
      <c r="CC158" s="437"/>
      <c r="CD158" s="437"/>
      <c r="CE158" s="437"/>
      <c r="CF158" s="437"/>
      <c r="CG158" s="437"/>
      <c r="CH158" s="438"/>
      <c r="CI158" s="438"/>
      <c r="CJ158" s="437"/>
      <c r="CK158" s="439"/>
    </row>
    <row r="159" spans="2:89" s="56" customFormat="1" ht="12.75" customHeight="1" outlineLevel="1" x14ac:dyDescent="0.3">
      <c r="B159" s="65"/>
      <c r="C159" s="269" t="s">
        <v>228</v>
      </c>
      <c r="D159" s="270"/>
      <c r="E159" s="270"/>
      <c r="F159" s="270"/>
      <c r="G159" s="271"/>
      <c r="H159" s="154">
        <v>146</v>
      </c>
      <c r="I159" s="155">
        <v>42158</v>
      </c>
      <c r="J159" s="155"/>
      <c r="K159" s="155"/>
      <c r="L159" s="143">
        <v>6</v>
      </c>
      <c r="M159" s="251"/>
      <c r="N159" s="251"/>
      <c r="O159" s="251"/>
      <c r="P159" s="144">
        <v>315.08999999999997</v>
      </c>
      <c r="Q159" s="104"/>
      <c r="R159" s="104"/>
      <c r="S159" s="104"/>
      <c r="T159" s="104">
        <v>315.08999999999997</v>
      </c>
      <c r="U159" s="104"/>
      <c r="V159" s="145"/>
      <c r="W159" s="104">
        <v>315.08999999999997</v>
      </c>
      <c r="X159" s="105">
        <v>236.52</v>
      </c>
      <c r="Y159" s="146">
        <f t="shared" si="87"/>
        <v>78.569999999999965</v>
      </c>
      <c r="Z159" s="147">
        <f t="shared" si="85"/>
        <v>315.08999999999997</v>
      </c>
      <c r="AA159" s="104"/>
      <c r="AB159" s="104"/>
      <c r="AC159" s="104"/>
      <c r="AD159" s="104">
        <v>315.08999999999997</v>
      </c>
      <c r="AE159" s="104"/>
      <c r="AF159" s="145"/>
      <c r="AG159" s="145"/>
      <c r="AH159" s="145"/>
      <c r="AI159" s="104">
        <v>315.08999999999997</v>
      </c>
      <c r="AJ159" s="105">
        <v>52.56</v>
      </c>
      <c r="AK159" s="146">
        <f t="shared" si="88"/>
        <v>262.52999999999997</v>
      </c>
      <c r="AL159" s="144">
        <f t="shared" si="86"/>
        <v>315.08999999999997</v>
      </c>
      <c r="AM159" s="144">
        <v>0</v>
      </c>
      <c r="AN159" s="104"/>
      <c r="AO159" s="104"/>
      <c r="AP159" s="104">
        <v>315.08999999999997</v>
      </c>
      <c r="AQ159" s="104"/>
      <c r="AR159" s="145"/>
      <c r="AS159" s="104">
        <v>315.08999999999997</v>
      </c>
      <c r="AT159" s="105">
        <f t="shared" si="82"/>
        <v>289.08000000000004</v>
      </c>
      <c r="AU159" s="146">
        <f t="shared" si="89"/>
        <v>26.009999999999934</v>
      </c>
      <c r="AV159" s="64"/>
      <c r="AW159" s="435"/>
      <c r="AX159" s="436"/>
      <c r="AY159" s="436"/>
      <c r="AZ159" s="436"/>
      <c r="BA159" s="437"/>
      <c r="BB159" s="437"/>
      <c r="BC159" s="437"/>
      <c r="BD159" s="437"/>
      <c r="BE159" s="437"/>
      <c r="BF159" s="437"/>
      <c r="BG159" s="437"/>
      <c r="BH159" s="437"/>
      <c r="BI159" s="437"/>
      <c r="BJ159" s="437"/>
      <c r="BK159" s="438"/>
      <c r="BL159" s="438"/>
      <c r="BM159" s="437"/>
      <c r="BN159" s="437"/>
      <c r="BO159" s="437"/>
      <c r="BP159" s="437"/>
      <c r="BQ159" s="437"/>
      <c r="BR159" s="437"/>
      <c r="BS159" s="439"/>
      <c r="BT159" s="435"/>
      <c r="BU159" s="436"/>
      <c r="BV159" s="436"/>
      <c r="BW159" s="436"/>
      <c r="BX159" s="437"/>
      <c r="BY159" s="437"/>
      <c r="BZ159" s="437"/>
      <c r="CA159" s="437"/>
      <c r="CB159" s="437"/>
      <c r="CC159" s="437"/>
      <c r="CD159" s="437"/>
      <c r="CE159" s="437"/>
      <c r="CF159" s="437"/>
      <c r="CG159" s="437"/>
      <c r="CH159" s="438"/>
      <c r="CI159" s="438"/>
      <c r="CJ159" s="437"/>
      <c r="CK159" s="439"/>
    </row>
    <row r="160" spans="2:89" s="56" customFormat="1" ht="12.75" customHeight="1" outlineLevel="1" x14ac:dyDescent="0.3">
      <c r="B160" s="65"/>
      <c r="C160" s="269" t="s">
        <v>228</v>
      </c>
      <c r="D160" s="270"/>
      <c r="E160" s="270"/>
      <c r="F160" s="270"/>
      <c r="G160" s="271"/>
      <c r="H160" s="154">
        <v>147</v>
      </c>
      <c r="I160" s="155">
        <v>42158</v>
      </c>
      <c r="J160" s="155"/>
      <c r="K160" s="155"/>
      <c r="L160" s="143">
        <v>6</v>
      </c>
      <c r="M160" s="251"/>
      <c r="N160" s="251"/>
      <c r="O160" s="251"/>
      <c r="P160" s="144">
        <v>315.08999999999997</v>
      </c>
      <c r="Q160" s="104"/>
      <c r="R160" s="104"/>
      <c r="S160" s="104"/>
      <c r="T160" s="104">
        <v>315.08999999999997</v>
      </c>
      <c r="U160" s="104"/>
      <c r="V160" s="145"/>
      <c r="W160" s="104">
        <v>315.08999999999997</v>
      </c>
      <c r="X160" s="105">
        <v>236.52</v>
      </c>
      <c r="Y160" s="146">
        <f t="shared" si="87"/>
        <v>78.569999999999965</v>
      </c>
      <c r="Z160" s="147">
        <f t="shared" si="85"/>
        <v>315.08999999999997</v>
      </c>
      <c r="AA160" s="104"/>
      <c r="AB160" s="104"/>
      <c r="AC160" s="104"/>
      <c r="AD160" s="104">
        <v>315.08999999999997</v>
      </c>
      <c r="AE160" s="104"/>
      <c r="AF160" s="145"/>
      <c r="AG160" s="145"/>
      <c r="AH160" s="145"/>
      <c r="AI160" s="104">
        <v>315.08999999999997</v>
      </c>
      <c r="AJ160" s="105">
        <v>52.56</v>
      </c>
      <c r="AK160" s="146">
        <f t="shared" si="88"/>
        <v>262.52999999999997</v>
      </c>
      <c r="AL160" s="144">
        <f t="shared" si="86"/>
        <v>315.08999999999997</v>
      </c>
      <c r="AM160" s="144">
        <v>0</v>
      </c>
      <c r="AN160" s="104"/>
      <c r="AO160" s="104"/>
      <c r="AP160" s="104">
        <v>315.08999999999997</v>
      </c>
      <c r="AQ160" s="104"/>
      <c r="AR160" s="145"/>
      <c r="AS160" s="104">
        <v>315.08999999999997</v>
      </c>
      <c r="AT160" s="105">
        <f t="shared" si="82"/>
        <v>289.08000000000004</v>
      </c>
      <c r="AU160" s="146">
        <f t="shared" si="89"/>
        <v>26.009999999999934</v>
      </c>
      <c r="AV160" s="64"/>
      <c r="AW160" s="435"/>
      <c r="AX160" s="436"/>
      <c r="AY160" s="436"/>
      <c r="AZ160" s="436"/>
      <c r="BA160" s="437"/>
      <c r="BB160" s="437"/>
      <c r="BC160" s="437"/>
      <c r="BD160" s="437"/>
      <c r="BE160" s="437"/>
      <c r="BF160" s="437"/>
      <c r="BG160" s="437"/>
      <c r="BH160" s="437"/>
      <c r="BI160" s="437"/>
      <c r="BJ160" s="437"/>
      <c r="BK160" s="438"/>
      <c r="BL160" s="438"/>
      <c r="BM160" s="437"/>
      <c r="BN160" s="437"/>
      <c r="BO160" s="437"/>
      <c r="BP160" s="437"/>
      <c r="BQ160" s="437"/>
      <c r="BR160" s="437"/>
      <c r="BS160" s="439"/>
      <c r="BT160" s="435"/>
      <c r="BU160" s="436"/>
      <c r="BV160" s="436"/>
      <c r="BW160" s="436"/>
      <c r="BX160" s="437"/>
      <c r="BY160" s="437"/>
      <c r="BZ160" s="437"/>
      <c r="CA160" s="437"/>
      <c r="CB160" s="437"/>
      <c r="CC160" s="437"/>
      <c r="CD160" s="437"/>
      <c r="CE160" s="437"/>
      <c r="CF160" s="437"/>
      <c r="CG160" s="437"/>
      <c r="CH160" s="438"/>
      <c r="CI160" s="438"/>
      <c r="CJ160" s="437"/>
      <c r="CK160" s="439"/>
    </row>
    <row r="161" spans="2:89" s="56" customFormat="1" ht="12.75" customHeight="1" outlineLevel="1" x14ac:dyDescent="0.3">
      <c r="B161" s="65"/>
      <c r="C161" s="269" t="s">
        <v>228</v>
      </c>
      <c r="D161" s="270"/>
      <c r="E161" s="270"/>
      <c r="F161" s="270"/>
      <c r="G161" s="271"/>
      <c r="H161" s="154">
        <v>148</v>
      </c>
      <c r="I161" s="155">
        <v>42158</v>
      </c>
      <c r="J161" s="155"/>
      <c r="K161" s="155"/>
      <c r="L161" s="143">
        <v>6</v>
      </c>
      <c r="M161" s="251"/>
      <c r="N161" s="251"/>
      <c r="O161" s="251"/>
      <c r="P161" s="144">
        <v>315.08999999999997</v>
      </c>
      <c r="Q161" s="104"/>
      <c r="R161" s="104"/>
      <c r="S161" s="104"/>
      <c r="T161" s="104">
        <v>315.08999999999997</v>
      </c>
      <c r="U161" s="104"/>
      <c r="V161" s="145"/>
      <c r="W161" s="104">
        <v>315.08999999999997</v>
      </c>
      <c r="X161" s="105">
        <v>236.52</v>
      </c>
      <c r="Y161" s="146">
        <f t="shared" si="87"/>
        <v>78.569999999999965</v>
      </c>
      <c r="Z161" s="147">
        <f t="shared" si="85"/>
        <v>315.08999999999997</v>
      </c>
      <c r="AA161" s="104"/>
      <c r="AB161" s="104"/>
      <c r="AC161" s="104"/>
      <c r="AD161" s="104">
        <v>315.08999999999997</v>
      </c>
      <c r="AE161" s="104"/>
      <c r="AF161" s="145"/>
      <c r="AG161" s="145"/>
      <c r="AH161" s="145"/>
      <c r="AI161" s="104">
        <v>315.08999999999997</v>
      </c>
      <c r="AJ161" s="105">
        <v>52.56</v>
      </c>
      <c r="AK161" s="146">
        <f t="shared" si="88"/>
        <v>262.52999999999997</v>
      </c>
      <c r="AL161" s="144">
        <f t="shared" si="86"/>
        <v>315.08999999999997</v>
      </c>
      <c r="AM161" s="144">
        <v>0</v>
      </c>
      <c r="AN161" s="104"/>
      <c r="AO161" s="104"/>
      <c r="AP161" s="104">
        <v>315.08999999999997</v>
      </c>
      <c r="AQ161" s="104"/>
      <c r="AR161" s="145"/>
      <c r="AS161" s="104">
        <v>315.08999999999997</v>
      </c>
      <c r="AT161" s="105">
        <f t="shared" si="82"/>
        <v>289.08000000000004</v>
      </c>
      <c r="AU161" s="146">
        <f t="shared" si="89"/>
        <v>26.009999999999934</v>
      </c>
      <c r="AV161" s="64"/>
      <c r="AW161" s="435"/>
      <c r="AX161" s="436"/>
      <c r="AY161" s="436"/>
      <c r="AZ161" s="436"/>
      <c r="BA161" s="437"/>
      <c r="BB161" s="437"/>
      <c r="BC161" s="437"/>
      <c r="BD161" s="437"/>
      <c r="BE161" s="437"/>
      <c r="BF161" s="437"/>
      <c r="BG161" s="437"/>
      <c r="BH161" s="437"/>
      <c r="BI161" s="437"/>
      <c r="BJ161" s="437"/>
      <c r="BK161" s="438"/>
      <c r="BL161" s="438"/>
      <c r="BM161" s="437"/>
      <c r="BN161" s="437"/>
      <c r="BO161" s="437"/>
      <c r="BP161" s="437"/>
      <c r="BQ161" s="437"/>
      <c r="BR161" s="437"/>
      <c r="BS161" s="439"/>
      <c r="BT161" s="435"/>
      <c r="BU161" s="436"/>
      <c r="BV161" s="436"/>
      <c r="BW161" s="436"/>
      <c r="BX161" s="437"/>
      <c r="BY161" s="437"/>
      <c r="BZ161" s="437"/>
      <c r="CA161" s="437"/>
      <c r="CB161" s="437"/>
      <c r="CC161" s="437"/>
      <c r="CD161" s="437"/>
      <c r="CE161" s="437"/>
      <c r="CF161" s="437"/>
      <c r="CG161" s="437"/>
      <c r="CH161" s="438"/>
      <c r="CI161" s="438"/>
      <c r="CJ161" s="437"/>
      <c r="CK161" s="439"/>
    </row>
    <row r="162" spans="2:89" s="56" customFormat="1" ht="12.75" customHeight="1" outlineLevel="1" x14ac:dyDescent="0.3">
      <c r="B162" s="65"/>
      <c r="C162" s="269" t="s">
        <v>224</v>
      </c>
      <c r="D162" s="270"/>
      <c r="E162" s="270"/>
      <c r="F162" s="270"/>
      <c r="G162" s="271"/>
      <c r="H162" s="154">
        <v>149</v>
      </c>
      <c r="I162" s="155">
        <v>42178</v>
      </c>
      <c r="J162" s="155"/>
      <c r="K162" s="155"/>
      <c r="L162" s="143">
        <v>6</v>
      </c>
      <c r="M162" s="251"/>
      <c r="N162" s="251"/>
      <c r="O162" s="251"/>
      <c r="P162" s="144">
        <v>422</v>
      </c>
      <c r="Q162" s="104"/>
      <c r="R162" s="104"/>
      <c r="S162" s="104"/>
      <c r="T162" s="104">
        <v>422</v>
      </c>
      <c r="U162" s="104"/>
      <c r="V162" s="145"/>
      <c r="W162" s="104">
        <v>422</v>
      </c>
      <c r="X162" s="105">
        <v>316.44</v>
      </c>
      <c r="Y162" s="146">
        <f t="shared" si="87"/>
        <v>105.56</v>
      </c>
      <c r="Z162" s="147">
        <f t="shared" si="85"/>
        <v>422</v>
      </c>
      <c r="AA162" s="104"/>
      <c r="AB162" s="104"/>
      <c r="AC162" s="104"/>
      <c r="AD162" s="104">
        <v>422</v>
      </c>
      <c r="AE162" s="104"/>
      <c r="AF162" s="145"/>
      <c r="AG162" s="145"/>
      <c r="AH162" s="145"/>
      <c r="AI162" s="104">
        <v>422</v>
      </c>
      <c r="AJ162" s="105">
        <v>70.319999999999993</v>
      </c>
      <c r="AK162" s="146">
        <f t="shared" si="88"/>
        <v>351.68</v>
      </c>
      <c r="AL162" s="144">
        <f t="shared" si="86"/>
        <v>422</v>
      </c>
      <c r="AM162" s="144">
        <v>0</v>
      </c>
      <c r="AN162" s="104"/>
      <c r="AO162" s="104"/>
      <c r="AP162" s="104">
        <v>422</v>
      </c>
      <c r="AQ162" s="104"/>
      <c r="AR162" s="145"/>
      <c r="AS162" s="104">
        <v>422</v>
      </c>
      <c r="AT162" s="105">
        <f t="shared" si="82"/>
        <v>386.76</v>
      </c>
      <c r="AU162" s="146">
        <f t="shared" si="89"/>
        <v>35.240000000000009</v>
      </c>
      <c r="AV162" s="64"/>
      <c r="AW162" s="435"/>
      <c r="AX162" s="436"/>
      <c r="AY162" s="436"/>
      <c r="AZ162" s="436"/>
      <c r="BA162" s="437"/>
      <c r="BB162" s="437"/>
      <c r="BC162" s="437"/>
      <c r="BD162" s="437"/>
      <c r="BE162" s="437"/>
      <c r="BF162" s="437"/>
      <c r="BG162" s="437"/>
      <c r="BH162" s="437"/>
      <c r="BI162" s="437"/>
      <c r="BJ162" s="437"/>
      <c r="BK162" s="438"/>
      <c r="BL162" s="438"/>
      <c r="BM162" s="437"/>
      <c r="BN162" s="437"/>
      <c r="BO162" s="437"/>
      <c r="BP162" s="437"/>
      <c r="BQ162" s="437"/>
      <c r="BR162" s="437"/>
      <c r="BS162" s="439"/>
      <c r="BT162" s="435"/>
      <c r="BU162" s="436"/>
      <c r="BV162" s="436"/>
      <c r="BW162" s="436"/>
      <c r="BX162" s="437"/>
      <c r="BY162" s="437"/>
      <c r="BZ162" s="437"/>
      <c r="CA162" s="437"/>
      <c r="CB162" s="437"/>
      <c r="CC162" s="437"/>
      <c r="CD162" s="437"/>
      <c r="CE162" s="437"/>
      <c r="CF162" s="437"/>
      <c r="CG162" s="437"/>
      <c r="CH162" s="438"/>
      <c r="CI162" s="438"/>
      <c r="CJ162" s="437"/>
      <c r="CK162" s="439"/>
    </row>
    <row r="163" spans="2:89" s="56" customFormat="1" ht="12.75" customHeight="1" outlineLevel="1" x14ac:dyDescent="0.3">
      <c r="B163" s="65"/>
      <c r="C163" s="269" t="s">
        <v>224</v>
      </c>
      <c r="D163" s="270"/>
      <c r="E163" s="270"/>
      <c r="F163" s="270"/>
      <c r="G163" s="271"/>
      <c r="H163" s="154">
        <v>150</v>
      </c>
      <c r="I163" s="155">
        <v>42178</v>
      </c>
      <c r="J163" s="155"/>
      <c r="K163" s="155"/>
      <c r="L163" s="143">
        <v>6</v>
      </c>
      <c r="M163" s="251"/>
      <c r="N163" s="251"/>
      <c r="O163" s="251"/>
      <c r="P163" s="144">
        <v>422</v>
      </c>
      <c r="Q163" s="104"/>
      <c r="R163" s="104"/>
      <c r="S163" s="104"/>
      <c r="T163" s="104">
        <v>422</v>
      </c>
      <c r="U163" s="104"/>
      <c r="V163" s="145"/>
      <c r="W163" s="104">
        <v>422</v>
      </c>
      <c r="X163" s="105">
        <v>316.44</v>
      </c>
      <c r="Y163" s="146">
        <f t="shared" si="87"/>
        <v>105.56</v>
      </c>
      <c r="Z163" s="147">
        <f t="shared" si="85"/>
        <v>422</v>
      </c>
      <c r="AA163" s="104"/>
      <c r="AB163" s="104"/>
      <c r="AC163" s="104"/>
      <c r="AD163" s="104">
        <v>422</v>
      </c>
      <c r="AE163" s="104"/>
      <c r="AF163" s="145"/>
      <c r="AG163" s="145"/>
      <c r="AH163" s="145"/>
      <c r="AI163" s="104">
        <v>422</v>
      </c>
      <c r="AJ163" s="105">
        <v>70.319999999999993</v>
      </c>
      <c r="AK163" s="146">
        <f t="shared" si="88"/>
        <v>351.68</v>
      </c>
      <c r="AL163" s="144">
        <f t="shared" si="86"/>
        <v>422</v>
      </c>
      <c r="AM163" s="144">
        <v>0</v>
      </c>
      <c r="AN163" s="104"/>
      <c r="AO163" s="104"/>
      <c r="AP163" s="104">
        <v>422</v>
      </c>
      <c r="AQ163" s="104"/>
      <c r="AR163" s="145"/>
      <c r="AS163" s="104">
        <v>422</v>
      </c>
      <c r="AT163" s="105">
        <f t="shared" si="82"/>
        <v>386.76</v>
      </c>
      <c r="AU163" s="146">
        <f t="shared" si="89"/>
        <v>35.240000000000009</v>
      </c>
      <c r="AV163" s="64"/>
      <c r="AW163" s="435"/>
      <c r="AX163" s="436"/>
      <c r="AY163" s="436"/>
      <c r="AZ163" s="436"/>
      <c r="BA163" s="437"/>
      <c r="BB163" s="437"/>
      <c r="BC163" s="437"/>
      <c r="BD163" s="437"/>
      <c r="BE163" s="437"/>
      <c r="BF163" s="437"/>
      <c r="BG163" s="437"/>
      <c r="BH163" s="437"/>
      <c r="BI163" s="437"/>
      <c r="BJ163" s="437"/>
      <c r="BK163" s="438"/>
      <c r="BL163" s="438"/>
      <c r="BM163" s="437"/>
      <c r="BN163" s="437"/>
      <c r="BO163" s="437"/>
      <c r="BP163" s="437"/>
      <c r="BQ163" s="437"/>
      <c r="BR163" s="437"/>
      <c r="BS163" s="439"/>
      <c r="BT163" s="435"/>
      <c r="BU163" s="436"/>
      <c r="BV163" s="436"/>
      <c r="BW163" s="436"/>
      <c r="BX163" s="437"/>
      <c r="BY163" s="437"/>
      <c r="BZ163" s="437"/>
      <c r="CA163" s="437"/>
      <c r="CB163" s="437"/>
      <c r="CC163" s="437"/>
      <c r="CD163" s="437"/>
      <c r="CE163" s="437"/>
      <c r="CF163" s="437"/>
      <c r="CG163" s="437"/>
      <c r="CH163" s="438"/>
      <c r="CI163" s="438"/>
      <c r="CJ163" s="437"/>
      <c r="CK163" s="439"/>
    </row>
    <row r="164" spans="2:89" s="56" customFormat="1" ht="12.75" customHeight="1" outlineLevel="1" x14ac:dyDescent="0.3">
      <c r="B164" s="65"/>
      <c r="C164" s="269" t="s">
        <v>229</v>
      </c>
      <c r="D164" s="270"/>
      <c r="E164" s="270"/>
      <c r="F164" s="270"/>
      <c r="G164" s="271"/>
      <c r="H164" s="154">
        <v>155</v>
      </c>
      <c r="I164" s="155">
        <v>42192</v>
      </c>
      <c r="J164" s="155"/>
      <c r="K164" s="155"/>
      <c r="L164" s="143">
        <v>6</v>
      </c>
      <c r="M164" s="251"/>
      <c r="N164" s="251"/>
      <c r="O164" s="251"/>
      <c r="P164" s="144">
        <v>367</v>
      </c>
      <c r="Q164" s="104"/>
      <c r="R164" s="104"/>
      <c r="S164" s="104"/>
      <c r="T164" s="104">
        <v>367</v>
      </c>
      <c r="U164" s="104"/>
      <c r="V164" s="145"/>
      <c r="W164" s="104">
        <v>367</v>
      </c>
      <c r="X164" s="105">
        <v>270.3</v>
      </c>
      <c r="Y164" s="146">
        <f t="shared" si="87"/>
        <v>96.699999999999989</v>
      </c>
      <c r="Z164" s="147">
        <f t="shared" si="85"/>
        <v>367</v>
      </c>
      <c r="AA164" s="104"/>
      <c r="AB164" s="104"/>
      <c r="AC164" s="104"/>
      <c r="AD164" s="104">
        <v>367</v>
      </c>
      <c r="AE164" s="104"/>
      <c r="AF164" s="145"/>
      <c r="AG164" s="145"/>
      <c r="AH164" s="145"/>
      <c r="AI164" s="104">
        <v>367</v>
      </c>
      <c r="AJ164" s="105">
        <v>61.2</v>
      </c>
      <c r="AK164" s="146">
        <f t="shared" si="88"/>
        <v>305.8</v>
      </c>
      <c r="AL164" s="144">
        <f t="shared" si="86"/>
        <v>367</v>
      </c>
      <c r="AM164" s="144">
        <v>0</v>
      </c>
      <c r="AN164" s="104"/>
      <c r="AO164" s="104"/>
      <c r="AP164" s="104">
        <v>367</v>
      </c>
      <c r="AQ164" s="104"/>
      <c r="AR164" s="145"/>
      <c r="AS164" s="104">
        <v>367</v>
      </c>
      <c r="AT164" s="105">
        <f t="shared" si="82"/>
        <v>331.5</v>
      </c>
      <c r="AU164" s="146">
        <f t="shared" si="89"/>
        <v>35.5</v>
      </c>
      <c r="AV164" s="64"/>
      <c r="AW164" s="435"/>
      <c r="AX164" s="436"/>
      <c r="AY164" s="436"/>
      <c r="AZ164" s="436"/>
      <c r="BA164" s="437"/>
      <c r="BB164" s="437"/>
      <c r="BC164" s="437"/>
      <c r="BD164" s="437"/>
      <c r="BE164" s="437"/>
      <c r="BF164" s="437"/>
      <c r="BG164" s="437"/>
      <c r="BH164" s="437"/>
      <c r="BI164" s="437"/>
      <c r="BJ164" s="437"/>
      <c r="BK164" s="438"/>
      <c r="BL164" s="438"/>
      <c r="BM164" s="437"/>
      <c r="BN164" s="437"/>
      <c r="BO164" s="437"/>
      <c r="BP164" s="437"/>
      <c r="BQ164" s="437"/>
      <c r="BR164" s="437"/>
      <c r="BS164" s="439"/>
      <c r="BT164" s="435"/>
      <c r="BU164" s="436"/>
      <c r="BV164" s="436"/>
      <c r="BW164" s="436"/>
      <c r="BX164" s="437"/>
      <c r="BY164" s="437"/>
      <c r="BZ164" s="437"/>
      <c r="CA164" s="437"/>
      <c r="CB164" s="437"/>
      <c r="CC164" s="437"/>
      <c r="CD164" s="437"/>
      <c r="CE164" s="437"/>
      <c r="CF164" s="437"/>
      <c r="CG164" s="437"/>
      <c r="CH164" s="438"/>
      <c r="CI164" s="438"/>
      <c r="CJ164" s="437"/>
      <c r="CK164" s="439"/>
    </row>
    <row r="165" spans="2:89" s="56" customFormat="1" ht="12.75" customHeight="1" outlineLevel="1" x14ac:dyDescent="0.3">
      <c r="B165" s="65"/>
      <c r="C165" s="269" t="s">
        <v>230</v>
      </c>
      <c r="D165" s="270"/>
      <c r="E165" s="270"/>
      <c r="F165" s="270"/>
      <c r="G165" s="271"/>
      <c r="H165" s="154">
        <v>156</v>
      </c>
      <c r="I165" s="155">
        <v>42192</v>
      </c>
      <c r="J165" s="155"/>
      <c r="K165" s="155"/>
      <c r="L165" s="143">
        <v>6</v>
      </c>
      <c r="M165" s="251"/>
      <c r="N165" s="251"/>
      <c r="O165" s="251"/>
      <c r="P165" s="144">
        <v>392</v>
      </c>
      <c r="Q165" s="104"/>
      <c r="R165" s="104"/>
      <c r="S165" s="104"/>
      <c r="T165" s="104">
        <v>392</v>
      </c>
      <c r="U165" s="104"/>
      <c r="V165" s="145"/>
      <c r="W165" s="104">
        <v>392</v>
      </c>
      <c r="X165" s="105">
        <v>288.32</v>
      </c>
      <c r="Y165" s="146">
        <f t="shared" si="87"/>
        <v>103.68</v>
      </c>
      <c r="Z165" s="147">
        <f t="shared" si="85"/>
        <v>392</v>
      </c>
      <c r="AA165" s="104"/>
      <c r="AB165" s="104"/>
      <c r="AC165" s="104"/>
      <c r="AD165" s="104">
        <v>392</v>
      </c>
      <c r="AE165" s="104"/>
      <c r="AF165" s="145"/>
      <c r="AG165" s="145"/>
      <c r="AH165" s="145"/>
      <c r="AI165" s="104">
        <v>392</v>
      </c>
      <c r="AJ165" s="105">
        <v>65.28</v>
      </c>
      <c r="AK165" s="146">
        <f t="shared" si="88"/>
        <v>326.72000000000003</v>
      </c>
      <c r="AL165" s="144">
        <f t="shared" si="86"/>
        <v>392</v>
      </c>
      <c r="AM165" s="144">
        <v>0</v>
      </c>
      <c r="AN165" s="104"/>
      <c r="AO165" s="104"/>
      <c r="AP165" s="104">
        <v>392</v>
      </c>
      <c r="AQ165" s="104"/>
      <c r="AR165" s="145"/>
      <c r="AS165" s="104">
        <v>392</v>
      </c>
      <c r="AT165" s="105">
        <f t="shared" si="82"/>
        <v>353.6</v>
      </c>
      <c r="AU165" s="146">
        <f t="shared" si="89"/>
        <v>38.399999999999977</v>
      </c>
      <c r="AV165" s="64"/>
      <c r="AW165" s="435"/>
      <c r="AX165" s="436"/>
      <c r="AY165" s="436"/>
      <c r="AZ165" s="436"/>
      <c r="BA165" s="437"/>
      <c r="BB165" s="437"/>
      <c r="BC165" s="437"/>
      <c r="BD165" s="437"/>
      <c r="BE165" s="437"/>
      <c r="BF165" s="437"/>
      <c r="BG165" s="437"/>
      <c r="BH165" s="437"/>
      <c r="BI165" s="437"/>
      <c r="BJ165" s="437"/>
      <c r="BK165" s="438"/>
      <c r="BL165" s="438"/>
      <c r="BM165" s="437"/>
      <c r="BN165" s="437"/>
      <c r="BO165" s="437"/>
      <c r="BP165" s="437"/>
      <c r="BQ165" s="437"/>
      <c r="BR165" s="437"/>
      <c r="BS165" s="439"/>
      <c r="BT165" s="435"/>
      <c r="BU165" s="436"/>
      <c r="BV165" s="436"/>
      <c r="BW165" s="436"/>
      <c r="BX165" s="437"/>
      <c r="BY165" s="437"/>
      <c r="BZ165" s="437"/>
      <c r="CA165" s="437"/>
      <c r="CB165" s="437"/>
      <c r="CC165" s="437"/>
      <c r="CD165" s="437"/>
      <c r="CE165" s="437"/>
      <c r="CF165" s="437"/>
      <c r="CG165" s="437"/>
      <c r="CH165" s="438"/>
      <c r="CI165" s="438"/>
      <c r="CJ165" s="437"/>
      <c r="CK165" s="439"/>
    </row>
    <row r="166" spans="2:89" s="56" customFormat="1" ht="13.5" customHeight="1" outlineLevel="1" x14ac:dyDescent="0.3">
      <c r="B166" s="193"/>
      <c r="C166" s="269" t="s">
        <v>231</v>
      </c>
      <c r="D166" s="270"/>
      <c r="E166" s="270"/>
      <c r="F166" s="270"/>
      <c r="G166" s="271"/>
      <c r="H166" s="154">
        <v>157</v>
      </c>
      <c r="I166" s="155">
        <v>42192</v>
      </c>
      <c r="J166" s="155"/>
      <c r="K166" s="155"/>
      <c r="L166" s="143">
        <v>6</v>
      </c>
      <c r="M166" s="251"/>
      <c r="N166" s="251"/>
      <c r="O166" s="251"/>
      <c r="P166" s="144">
        <v>537</v>
      </c>
      <c r="Q166" s="104"/>
      <c r="R166" s="104"/>
      <c r="S166" s="104"/>
      <c r="T166" s="104">
        <v>537</v>
      </c>
      <c r="U166" s="104"/>
      <c r="V166" s="145"/>
      <c r="W166" s="104">
        <v>537</v>
      </c>
      <c r="X166" s="105">
        <v>395.38</v>
      </c>
      <c r="Y166" s="146">
        <f t="shared" si="87"/>
        <v>141.62</v>
      </c>
      <c r="Z166" s="147">
        <f t="shared" si="85"/>
        <v>537</v>
      </c>
      <c r="AA166" s="104"/>
      <c r="AB166" s="104"/>
      <c r="AC166" s="104"/>
      <c r="AD166" s="104">
        <v>537</v>
      </c>
      <c r="AE166" s="104"/>
      <c r="AF166" s="145"/>
      <c r="AG166" s="145"/>
      <c r="AH166" s="145"/>
      <c r="AI166" s="104">
        <v>537</v>
      </c>
      <c r="AJ166" s="105">
        <v>89.52</v>
      </c>
      <c r="AK166" s="146">
        <f t="shared" si="88"/>
        <v>447.48</v>
      </c>
      <c r="AL166" s="144">
        <f t="shared" si="86"/>
        <v>537</v>
      </c>
      <c r="AM166" s="144">
        <v>0</v>
      </c>
      <c r="AN166" s="104"/>
      <c r="AO166" s="104"/>
      <c r="AP166" s="104">
        <v>537</v>
      </c>
      <c r="AQ166" s="104"/>
      <c r="AR166" s="145"/>
      <c r="AS166" s="104">
        <v>537</v>
      </c>
      <c r="AT166" s="105">
        <f t="shared" si="82"/>
        <v>484.9</v>
      </c>
      <c r="AU166" s="146">
        <f t="shared" si="89"/>
        <v>52.100000000000023</v>
      </c>
      <c r="AV166" s="64"/>
      <c r="AW166" s="435"/>
      <c r="AX166" s="436"/>
      <c r="AY166" s="436"/>
      <c r="AZ166" s="436"/>
      <c r="BA166" s="437"/>
      <c r="BB166" s="437"/>
      <c r="BC166" s="437"/>
      <c r="BD166" s="437"/>
      <c r="BE166" s="437"/>
      <c r="BF166" s="437"/>
      <c r="BG166" s="437"/>
      <c r="BH166" s="437"/>
      <c r="BI166" s="437"/>
      <c r="BJ166" s="437"/>
      <c r="BK166" s="438"/>
      <c r="BL166" s="438"/>
      <c r="BM166" s="437"/>
      <c r="BN166" s="437"/>
      <c r="BO166" s="437"/>
      <c r="BP166" s="437"/>
      <c r="BQ166" s="437"/>
      <c r="BR166" s="437"/>
      <c r="BS166" s="439"/>
      <c r="BT166" s="435"/>
      <c r="BU166" s="436"/>
      <c r="BV166" s="436"/>
      <c r="BW166" s="436"/>
      <c r="BX166" s="437"/>
      <c r="BY166" s="437"/>
      <c r="BZ166" s="437"/>
      <c r="CA166" s="437"/>
      <c r="CB166" s="437"/>
      <c r="CC166" s="437"/>
      <c r="CD166" s="437"/>
      <c r="CE166" s="437"/>
      <c r="CF166" s="437"/>
      <c r="CG166" s="437"/>
      <c r="CH166" s="438"/>
      <c r="CI166" s="438"/>
      <c r="CJ166" s="437"/>
      <c r="CK166" s="439"/>
    </row>
    <row r="167" spans="2:89" s="56" customFormat="1" ht="13.5" customHeight="1" outlineLevel="1" x14ac:dyDescent="0.3">
      <c r="B167" s="193"/>
      <c r="C167" s="269" t="s">
        <v>232</v>
      </c>
      <c r="D167" s="270"/>
      <c r="E167" s="270"/>
      <c r="F167" s="270"/>
      <c r="G167" s="271"/>
      <c r="H167" s="154">
        <v>160</v>
      </c>
      <c r="I167" s="155">
        <v>43153</v>
      </c>
      <c r="J167" s="155"/>
      <c r="K167" s="155"/>
      <c r="L167" s="143">
        <v>3</v>
      </c>
      <c r="M167" s="251"/>
      <c r="N167" s="251"/>
      <c r="O167" s="251"/>
      <c r="P167" s="144">
        <v>4008.26</v>
      </c>
      <c r="Q167" s="104"/>
      <c r="R167" s="104"/>
      <c r="S167" s="104"/>
      <c r="T167" s="104">
        <v>4008.26</v>
      </c>
      <c r="U167" s="104"/>
      <c r="V167" s="145"/>
      <c r="W167" s="104">
        <v>4008.26</v>
      </c>
      <c r="X167" s="105">
        <v>2449.04</v>
      </c>
      <c r="Y167" s="146">
        <f t="shared" si="87"/>
        <v>1559.2200000000003</v>
      </c>
      <c r="Z167" s="147">
        <f t="shared" si="85"/>
        <v>4008.26</v>
      </c>
      <c r="AA167" s="104"/>
      <c r="AB167" s="104"/>
      <c r="AC167" s="104"/>
      <c r="AD167" s="104">
        <v>4008.26</v>
      </c>
      <c r="AE167" s="104"/>
      <c r="AF167" s="145"/>
      <c r="AG167" s="145"/>
      <c r="AH167" s="145"/>
      <c r="AI167" s="104">
        <v>4008.26</v>
      </c>
      <c r="AJ167" s="105">
        <v>1335.84</v>
      </c>
      <c r="AK167" s="146">
        <f t="shared" si="88"/>
        <v>2672.42</v>
      </c>
      <c r="AL167" s="144">
        <f t="shared" si="86"/>
        <v>4008.26</v>
      </c>
      <c r="AM167" s="144">
        <v>0</v>
      </c>
      <c r="AN167" s="104"/>
      <c r="AO167" s="104"/>
      <c r="AP167" s="104">
        <v>4008.26</v>
      </c>
      <c r="AQ167" s="104"/>
      <c r="AR167" s="145"/>
      <c r="AS167" s="104">
        <v>4008.26</v>
      </c>
      <c r="AT167" s="105">
        <f t="shared" si="82"/>
        <v>3784.88</v>
      </c>
      <c r="AU167" s="146">
        <f t="shared" si="89"/>
        <v>223.38000000000011</v>
      </c>
      <c r="AV167" s="64"/>
      <c r="AW167" s="435"/>
      <c r="AX167" s="436"/>
      <c r="AY167" s="436"/>
      <c r="AZ167" s="436"/>
      <c r="BA167" s="437"/>
      <c r="BB167" s="437"/>
      <c r="BC167" s="437"/>
      <c r="BD167" s="437"/>
      <c r="BE167" s="437"/>
      <c r="BF167" s="437"/>
      <c r="BG167" s="437"/>
      <c r="BH167" s="437"/>
      <c r="BI167" s="437"/>
      <c r="BJ167" s="437"/>
      <c r="BK167" s="438"/>
      <c r="BL167" s="438"/>
      <c r="BM167" s="437"/>
      <c r="BN167" s="437"/>
      <c r="BO167" s="437"/>
      <c r="BP167" s="437"/>
      <c r="BQ167" s="437"/>
      <c r="BR167" s="437"/>
      <c r="BS167" s="439"/>
      <c r="BT167" s="435"/>
      <c r="BU167" s="436"/>
      <c r="BV167" s="436"/>
      <c r="BW167" s="436"/>
      <c r="BX167" s="437"/>
      <c r="BY167" s="437"/>
      <c r="BZ167" s="437"/>
      <c r="CA167" s="437"/>
      <c r="CB167" s="437"/>
      <c r="CC167" s="437"/>
      <c r="CD167" s="437"/>
      <c r="CE167" s="437"/>
      <c r="CF167" s="437"/>
      <c r="CG167" s="437"/>
      <c r="CH167" s="438"/>
      <c r="CI167" s="438"/>
      <c r="CJ167" s="437"/>
      <c r="CK167" s="439"/>
    </row>
    <row r="168" spans="2:89" s="56" customFormat="1" ht="13.5" customHeight="1" outlineLevel="1" x14ac:dyDescent="0.3">
      <c r="B168" s="193"/>
      <c r="C168" s="269" t="s">
        <v>232</v>
      </c>
      <c r="D168" s="270"/>
      <c r="E168" s="270"/>
      <c r="F168" s="270"/>
      <c r="G168" s="271"/>
      <c r="H168" s="154">
        <v>161</v>
      </c>
      <c r="I168" s="155">
        <v>43158</v>
      </c>
      <c r="J168" s="155"/>
      <c r="K168" s="155"/>
      <c r="L168" s="143">
        <v>3</v>
      </c>
      <c r="M168" s="251"/>
      <c r="N168" s="251"/>
      <c r="O168" s="251"/>
      <c r="P168" s="144">
        <v>3099.17</v>
      </c>
      <c r="Q168" s="104"/>
      <c r="R168" s="104"/>
      <c r="S168" s="104"/>
      <c r="T168" s="104">
        <v>3099.17</v>
      </c>
      <c r="U168" s="104"/>
      <c r="V168" s="145"/>
      <c r="W168" s="104">
        <v>3099.17</v>
      </c>
      <c r="X168" s="105">
        <v>1893.54</v>
      </c>
      <c r="Y168" s="146">
        <f t="shared" si="87"/>
        <v>1205.6300000000001</v>
      </c>
      <c r="Z168" s="147">
        <f t="shared" si="85"/>
        <v>3099.17</v>
      </c>
      <c r="AA168" s="104"/>
      <c r="AB168" s="104"/>
      <c r="AC168" s="104"/>
      <c r="AD168" s="104">
        <v>3099.17</v>
      </c>
      <c r="AE168" s="104"/>
      <c r="AF168" s="145"/>
      <c r="AG168" s="145"/>
      <c r="AH168" s="145"/>
      <c r="AI168" s="104">
        <v>3099.17</v>
      </c>
      <c r="AJ168" s="105">
        <v>1032.8399999999999</v>
      </c>
      <c r="AK168" s="146">
        <f t="shared" si="88"/>
        <v>2066.33</v>
      </c>
      <c r="AL168" s="144">
        <f t="shared" si="86"/>
        <v>3099.17</v>
      </c>
      <c r="AM168" s="144">
        <v>0</v>
      </c>
      <c r="AN168" s="104"/>
      <c r="AO168" s="104"/>
      <c r="AP168" s="104">
        <v>3099.17</v>
      </c>
      <c r="AQ168" s="104"/>
      <c r="AR168" s="145"/>
      <c r="AS168" s="104">
        <v>3099.17</v>
      </c>
      <c r="AT168" s="105">
        <f t="shared" si="82"/>
        <v>2926.38</v>
      </c>
      <c r="AU168" s="146">
        <f t="shared" si="89"/>
        <v>172.78999999999996</v>
      </c>
      <c r="AV168" s="64"/>
      <c r="AW168" s="435"/>
      <c r="AX168" s="436"/>
      <c r="AY168" s="436"/>
      <c r="AZ168" s="436"/>
      <c r="BA168" s="437"/>
      <c r="BB168" s="437"/>
      <c r="BC168" s="437"/>
      <c r="BD168" s="437"/>
      <c r="BE168" s="437"/>
      <c r="BF168" s="437"/>
      <c r="BG168" s="437"/>
      <c r="BH168" s="437"/>
      <c r="BI168" s="437"/>
      <c r="BJ168" s="437"/>
      <c r="BK168" s="438"/>
      <c r="BL168" s="438"/>
      <c r="BM168" s="437"/>
      <c r="BN168" s="437"/>
      <c r="BO168" s="437"/>
      <c r="BP168" s="437"/>
      <c r="BQ168" s="437"/>
      <c r="BR168" s="437"/>
      <c r="BS168" s="439"/>
      <c r="BT168" s="435"/>
      <c r="BU168" s="436"/>
      <c r="BV168" s="436"/>
      <c r="BW168" s="436"/>
      <c r="BX168" s="437"/>
      <c r="BY168" s="437"/>
      <c r="BZ168" s="437"/>
      <c r="CA168" s="437"/>
      <c r="CB168" s="437"/>
      <c r="CC168" s="437"/>
      <c r="CD168" s="437"/>
      <c r="CE168" s="437"/>
      <c r="CF168" s="437"/>
      <c r="CG168" s="437"/>
      <c r="CH168" s="438"/>
      <c r="CI168" s="438"/>
      <c r="CJ168" s="437"/>
      <c r="CK168" s="439"/>
    </row>
    <row r="169" spans="2:89" s="56" customFormat="1" ht="13.5" customHeight="1" outlineLevel="1" x14ac:dyDescent="0.3">
      <c r="B169" s="193"/>
      <c r="C169" s="269" t="s">
        <v>233</v>
      </c>
      <c r="D169" s="270"/>
      <c r="E169" s="270"/>
      <c r="F169" s="270"/>
      <c r="G169" s="271"/>
      <c r="H169" s="154">
        <v>162</v>
      </c>
      <c r="I169" s="155">
        <v>43182</v>
      </c>
      <c r="J169" s="155"/>
      <c r="K169" s="155"/>
      <c r="L169" s="143">
        <v>4</v>
      </c>
      <c r="M169" s="251"/>
      <c r="N169" s="251"/>
      <c r="O169" s="251"/>
      <c r="P169" s="144">
        <v>464.5</v>
      </c>
      <c r="Q169" s="104"/>
      <c r="R169" s="104"/>
      <c r="S169" s="104"/>
      <c r="T169" s="104">
        <v>464.5</v>
      </c>
      <c r="U169" s="104"/>
      <c r="V169" s="145"/>
      <c r="W169" s="104">
        <v>464.5</v>
      </c>
      <c r="X169" s="105">
        <v>203.07</v>
      </c>
      <c r="Y169" s="146">
        <f t="shared" si="87"/>
        <v>261.43</v>
      </c>
      <c r="Z169" s="147">
        <f t="shared" si="85"/>
        <v>464.5</v>
      </c>
      <c r="AA169" s="104"/>
      <c r="AB169" s="104"/>
      <c r="AC169" s="104"/>
      <c r="AD169" s="104">
        <v>464.5</v>
      </c>
      <c r="AE169" s="104"/>
      <c r="AF169" s="145"/>
      <c r="AG169" s="145"/>
      <c r="AH169" s="145"/>
      <c r="AI169" s="104">
        <v>464.5</v>
      </c>
      <c r="AJ169" s="105">
        <v>116.04</v>
      </c>
      <c r="AK169" s="146">
        <f t="shared" si="88"/>
        <v>348.46</v>
      </c>
      <c r="AL169" s="144">
        <f t="shared" si="86"/>
        <v>464.5</v>
      </c>
      <c r="AM169" s="144">
        <v>0</v>
      </c>
      <c r="AN169" s="104"/>
      <c r="AO169" s="104"/>
      <c r="AP169" s="104">
        <v>464.5</v>
      </c>
      <c r="AQ169" s="104"/>
      <c r="AR169" s="145"/>
      <c r="AS169" s="104">
        <v>464.5</v>
      </c>
      <c r="AT169" s="105">
        <f t="shared" si="82"/>
        <v>319.11</v>
      </c>
      <c r="AU169" s="146">
        <f t="shared" si="89"/>
        <v>145.38999999999999</v>
      </c>
      <c r="AV169" s="64"/>
      <c r="AW169" s="435"/>
      <c r="AX169" s="436"/>
      <c r="AY169" s="436"/>
      <c r="AZ169" s="436"/>
      <c r="BA169" s="437"/>
      <c r="BB169" s="437"/>
      <c r="BC169" s="437"/>
      <c r="BD169" s="437"/>
      <c r="BE169" s="437"/>
      <c r="BF169" s="437"/>
      <c r="BG169" s="437"/>
      <c r="BH169" s="437"/>
      <c r="BI169" s="437"/>
      <c r="BJ169" s="437"/>
      <c r="BK169" s="438"/>
      <c r="BL169" s="438"/>
      <c r="BM169" s="437"/>
      <c r="BN169" s="437"/>
      <c r="BO169" s="437"/>
      <c r="BP169" s="437"/>
      <c r="BQ169" s="437"/>
      <c r="BR169" s="437"/>
      <c r="BS169" s="439"/>
      <c r="BT169" s="435"/>
      <c r="BU169" s="436"/>
      <c r="BV169" s="436"/>
      <c r="BW169" s="436"/>
      <c r="BX169" s="437"/>
      <c r="BY169" s="437"/>
      <c r="BZ169" s="437"/>
      <c r="CA169" s="437"/>
      <c r="CB169" s="437"/>
      <c r="CC169" s="437"/>
      <c r="CD169" s="437"/>
      <c r="CE169" s="437"/>
      <c r="CF169" s="437"/>
      <c r="CG169" s="437"/>
      <c r="CH169" s="438"/>
      <c r="CI169" s="438"/>
      <c r="CJ169" s="437"/>
      <c r="CK169" s="439"/>
    </row>
    <row r="170" spans="2:89" s="56" customFormat="1" ht="13.5" customHeight="1" outlineLevel="1" x14ac:dyDescent="0.3">
      <c r="B170" s="193"/>
      <c r="C170" s="194"/>
      <c r="D170" s="195"/>
      <c r="E170" s="195"/>
      <c r="F170" s="195"/>
      <c r="G170" s="196" t="s">
        <v>234</v>
      </c>
      <c r="H170" s="154">
        <v>164</v>
      </c>
      <c r="I170" s="155" t="s">
        <v>235</v>
      </c>
      <c r="J170" s="155"/>
      <c r="K170" s="155"/>
      <c r="L170" s="143">
        <v>3</v>
      </c>
      <c r="M170" s="251"/>
      <c r="N170" s="251"/>
      <c r="O170" s="251"/>
      <c r="P170" s="144">
        <f>T170+Q170</f>
        <v>2070</v>
      </c>
      <c r="Q170" s="104"/>
      <c r="R170" s="104"/>
      <c r="S170" s="104"/>
      <c r="T170" s="104">
        <v>2070</v>
      </c>
      <c r="U170" s="104"/>
      <c r="V170" s="145"/>
      <c r="W170" s="104">
        <v>2070</v>
      </c>
      <c r="X170" s="105">
        <v>0</v>
      </c>
      <c r="Y170" s="146">
        <f t="shared" si="87"/>
        <v>2070</v>
      </c>
      <c r="Z170" s="147">
        <f t="shared" si="85"/>
        <v>2070</v>
      </c>
      <c r="AA170" s="104"/>
      <c r="AB170" s="104"/>
      <c r="AC170" s="104"/>
      <c r="AD170" s="104">
        <v>2070</v>
      </c>
      <c r="AE170" s="104"/>
      <c r="AF170" s="145"/>
      <c r="AG170" s="145"/>
      <c r="AH170" s="145"/>
      <c r="AI170" s="104">
        <v>2070</v>
      </c>
      <c r="AJ170" s="105">
        <v>689.88</v>
      </c>
      <c r="AK170" s="146">
        <f t="shared" si="88"/>
        <v>1380.12</v>
      </c>
      <c r="AL170" s="144">
        <f>AM170+AP170</f>
        <v>2070</v>
      </c>
      <c r="AM170" s="144">
        <v>0</v>
      </c>
      <c r="AN170" s="104"/>
      <c r="AO170" s="104"/>
      <c r="AP170" s="104">
        <v>2070</v>
      </c>
      <c r="AQ170" s="104"/>
      <c r="AR170" s="145"/>
      <c r="AS170" s="104">
        <v>2070</v>
      </c>
      <c r="AT170" s="105">
        <f t="shared" si="82"/>
        <v>689.88</v>
      </c>
      <c r="AU170" s="146">
        <f t="shared" si="89"/>
        <v>1380.12</v>
      </c>
      <c r="AV170" s="64"/>
      <c r="AW170" s="435"/>
      <c r="AX170" s="436"/>
      <c r="AY170" s="436"/>
      <c r="AZ170" s="436"/>
      <c r="BA170" s="437"/>
      <c r="BB170" s="437"/>
      <c r="BC170" s="437"/>
      <c r="BD170" s="437"/>
      <c r="BE170" s="437"/>
      <c r="BF170" s="437"/>
      <c r="BG170" s="437"/>
      <c r="BH170" s="437"/>
      <c r="BI170" s="437"/>
      <c r="BJ170" s="437"/>
      <c r="BK170" s="438"/>
      <c r="BL170" s="438"/>
      <c r="BM170" s="437"/>
      <c r="BN170" s="437"/>
      <c r="BO170" s="437"/>
      <c r="BP170" s="437"/>
      <c r="BQ170" s="437"/>
      <c r="BR170" s="437"/>
      <c r="BS170" s="439"/>
      <c r="BT170" s="435"/>
      <c r="BU170" s="436"/>
      <c r="BV170" s="436"/>
      <c r="BW170" s="436"/>
      <c r="BX170" s="437"/>
      <c r="BY170" s="437"/>
      <c r="BZ170" s="437"/>
      <c r="CA170" s="437"/>
      <c r="CB170" s="437"/>
      <c r="CC170" s="437"/>
      <c r="CD170" s="437"/>
      <c r="CE170" s="437"/>
      <c r="CF170" s="437"/>
      <c r="CG170" s="437"/>
      <c r="CH170" s="438"/>
      <c r="CI170" s="438"/>
      <c r="CJ170" s="437"/>
      <c r="CK170" s="439"/>
    </row>
    <row r="171" spans="2:89" s="56" customFormat="1" ht="13.5" customHeight="1" outlineLevel="1" thickBot="1" x14ac:dyDescent="0.35">
      <c r="B171" s="193"/>
      <c r="C171" s="272" t="s">
        <v>236</v>
      </c>
      <c r="D171" s="273"/>
      <c r="E171" s="273"/>
      <c r="F171" s="273"/>
      <c r="G171" s="274"/>
      <c r="H171" s="197">
        <v>145</v>
      </c>
      <c r="I171" s="198">
        <v>42144</v>
      </c>
      <c r="J171" s="198"/>
      <c r="K171" s="198"/>
      <c r="L171" s="143">
        <v>4</v>
      </c>
      <c r="M171" s="251"/>
      <c r="N171" s="251"/>
      <c r="O171" s="251"/>
      <c r="P171" s="144">
        <v>1789</v>
      </c>
      <c r="Q171" s="104"/>
      <c r="R171" s="104"/>
      <c r="S171" s="104"/>
      <c r="T171" s="104">
        <v>1789</v>
      </c>
      <c r="U171" s="104"/>
      <c r="V171" s="145"/>
      <c r="W171" s="104">
        <v>1789</v>
      </c>
      <c r="X171" s="105">
        <v>1788.71</v>
      </c>
      <c r="Y171" s="146">
        <f t="shared" si="87"/>
        <v>0.28999999999996362</v>
      </c>
      <c r="Z171" s="147">
        <f>AA171+AD171</f>
        <v>1789</v>
      </c>
      <c r="AA171" s="104"/>
      <c r="AB171" s="104"/>
      <c r="AC171" s="104"/>
      <c r="AD171" s="104">
        <v>1789</v>
      </c>
      <c r="AE171" s="104"/>
      <c r="AF171" s="145"/>
      <c r="AG171" s="145"/>
      <c r="AH171" s="145"/>
      <c r="AI171" s="104">
        <v>1789</v>
      </c>
      <c r="AJ171" s="105">
        <v>0</v>
      </c>
      <c r="AK171" s="146">
        <f t="shared" si="88"/>
        <v>1789</v>
      </c>
      <c r="AL171" s="144">
        <f>AM171+AP171</f>
        <v>1789</v>
      </c>
      <c r="AM171" s="144">
        <v>0</v>
      </c>
      <c r="AN171" s="104"/>
      <c r="AO171" s="104"/>
      <c r="AP171" s="104">
        <v>1789</v>
      </c>
      <c r="AQ171" s="104"/>
      <c r="AR171" s="145"/>
      <c r="AS171" s="104">
        <v>1789</v>
      </c>
      <c r="AT171" s="105">
        <f t="shared" si="82"/>
        <v>1788.71</v>
      </c>
      <c r="AU171" s="146">
        <f t="shared" si="89"/>
        <v>0.28999999999996362</v>
      </c>
      <c r="AV171" s="64"/>
      <c r="AW171" s="435"/>
      <c r="AX171" s="436"/>
      <c r="AY171" s="436"/>
      <c r="AZ171" s="436"/>
      <c r="BA171" s="437"/>
      <c r="BB171" s="437"/>
      <c r="BC171" s="437"/>
      <c r="BD171" s="437"/>
      <c r="BE171" s="437"/>
      <c r="BF171" s="437"/>
      <c r="BG171" s="437"/>
      <c r="BH171" s="437"/>
      <c r="BI171" s="437"/>
      <c r="BJ171" s="437"/>
      <c r="BK171" s="438"/>
      <c r="BL171" s="438"/>
      <c r="BM171" s="437"/>
      <c r="BN171" s="437"/>
      <c r="BO171" s="437"/>
      <c r="BP171" s="437"/>
      <c r="BQ171" s="437"/>
      <c r="BR171" s="437"/>
      <c r="BS171" s="439"/>
      <c r="BT171" s="435"/>
      <c r="BU171" s="436"/>
      <c r="BV171" s="436"/>
      <c r="BW171" s="436"/>
      <c r="BX171" s="437"/>
      <c r="BY171" s="437"/>
      <c r="BZ171" s="437"/>
      <c r="CA171" s="437"/>
      <c r="CB171" s="437"/>
      <c r="CC171" s="437"/>
      <c r="CD171" s="437"/>
      <c r="CE171" s="437"/>
      <c r="CF171" s="437"/>
      <c r="CG171" s="437"/>
      <c r="CH171" s="438"/>
      <c r="CI171" s="438"/>
      <c r="CJ171" s="437"/>
      <c r="CK171" s="439"/>
    </row>
    <row r="172" spans="2:89" s="56" customFormat="1" ht="13.5" customHeight="1" thickBot="1" x14ac:dyDescent="0.35">
      <c r="B172" s="199" t="s">
        <v>237</v>
      </c>
      <c r="C172" s="275" t="s">
        <v>238</v>
      </c>
      <c r="D172" s="276"/>
      <c r="E172" s="276"/>
      <c r="F172" s="276"/>
      <c r="G172" s="277"/>
      <c r="H172" s="200"/>
      <c r="I172" s="200"/>
      <c r="J172" s="200"/>
      <c r="K172" s="200"/>
      <c r="L172" s="200"/>
      <c r="M172" s="257"/>
      <c r="N172" s="257"/>
      <c r="O172" s="257"/>
      <c r="P172" s="201"/>
      <c r="Q172" s="202"/>
      <c r="R172" s="202"/>
      <c r="S172" s="202"/>
      <c r="T172" s="202"/>
      <c r="U172" s="202"/>
      <c r="V172" s="203"/>
      <c r="W172" s="202"/>
      <c r="X172" s="204"/>
      <c r="Y172" s="205"/>
      <c r="Z172" s="201"/>
      <c r="AA172" s="202"/>
      <c r="AB172" s="202"/>
      <c r="AC172" s="202"/>
      <c r="AD172" s="202"/>
      <c r="AE172" s="202"/>
      <c r="AF172" s="203"/>
      <c r="AG172" s="203"/>
      <c r="AH172" s="203"/>
      <c r="AI172" s="202"/>
      <c r="AJ172" s="204"/>
      <c r="AK172" s="205"/>
      <c r="AL172" s="201"/>
      <c r="AM172" s="202"/>
      <c r="AN172" s="202"/>
      <c r="AO172" s="202"/>
      <c r="AP172" s="202"/>
      <c r="AQ172" s="202"/>
      <c r="AR172" s="203"/>
      <c r="AS172" s="202"/>
      <c r="AT172" s="204"/>
      <c r="AU172" s="205"/>
      <c r="AV172" s="64"/>
      <c r="AW172" s="435"/>
      <c r="AX172" s="436"/>
      <c r="AY172" s="436"/>
      <c r="AZ172" s="436"/>
      <c r="BA172" s="437"/>
      <c r="BB172" s="437"/>
      <c r="BC172" s="437"/>
      <c r="BD172" s="437"/>
      <c r="BE172" s="437"/>
      <c r="BF172" s="437"/>
      <c r="BG172" s="437"/>
      <c r="BH172" s="437"/>
      <c r="BI172" s="437"/>
      <c r="BJ172" s="437"/>
      <c r="BK172" s="438"/>
      <c r="BL172" s="438"/>
      <c r="BM172" s="437"/>
      <c r="BN172" s="437"/>
      <c r="BO172" s="437"/>
      <c r="BP172" s="437"/>
      <c r="BQ172" s="437"/>
      <c r="BR172" s="437"/>
      <c r="BS172" s="439"/>
      <c r="BT172" s="435"/>
      <c r="BU172" s="436"/>
      <c r="BV172" s="436"/>
      <c r="BW172" s="436"/>
      <c r="BX172" s="437"/>
      <c r="BY172" s="437"/>
      <c r="BZ172" s="437"/>
      <c r="CA172" s="437"/>
      <c r="CB172" s="437"/>
      <c r="CC172" s="437"/>
      <c r="CD172" s="437"/>
      <c r="CE172" s="437"/>
      <c r="CF172" s="437"/>
      <c r="CG172" s="437"/>
      <c r="CH172" s="438"/>
      <c r="CI172" s="438"/>
      <c r="CJ172" s="437"/>
      <c r="CK172" s="439"/>
    </row>
    <row r="173" spans="2:89" s="56" customFormat="1" ht="12.75" customHeight="1" outlineLevel="1" x14ac:dyDescent="0.3">
      <c r="B173" s="57"/>
      <c r="C173" s="262"/>
      <c r="D173" s="263"/>
      <c r="E173" s="263"/>
      <c r="F173" s="263"/>
      <c r="G173" s="264"/>
      <c r="H173" s="58"/>
      <c r="I173" s="58"/>
      <c r="J173" s="58"/>
      <c r="K173" s="58"/>
      <c r="L173" s="58"/>
      <c r="M173" s="244"/>
      <c r="N173" s="244"/>
      <c r="O173" s="244"/>
      <c r="P173" s="206"/>
      <c r="Q173" s="207"/>
      <c r="R173" s="207"/>
      <c r="S173" s="207"/>
      <c r="T173" s="207"/>
      <c r="U173" s="207"/>
      <c r="V173" s="208"/>
      <c r="W173" s="207"/>
      <c r="X173" s="209"/>
      <c r="Y173" s="210"/>
      <c r="Z173" s="206"/>
      <c r="AA173" s="207"/>
      <c r="AB173" s="207"/>
      <c r="AC173" s="207"/>
      <c r="AD173" s="207"/>
      <c r="AE173" s="207"/>
      <c r="AF173" s="208"/>
      <c r="AG173" s="208"/>
      <c r="AH173" s="208"/>
      <c r="AI173" s="207"/>
      <c r="AJ173" s="209"/>
      <c r="AK173" s="210"/>
      <c r="AL173" s="206"/>
      <c r="AM173" s="207"/>
      <c r="AN173" s="207"/>
      <c r="AO173" s="207"/>
      <c r="AP173" s="207"/>
      <c r="AQ173" s="207"/>
      <c r="AR173" s="208"/>
      <c r="AS173" s="207"/>
      <c r="AT173" s="209"/>
      <c r="AU173" s="210"/>
      <c r="AV173" s="64"/>
      <c r="AW173" s="435"/>
      <c r="AX173" s="436"/>
      <c r="AY173" s="436"/>
      <c r="AZ173" s="436"/>
      <c r="BA173" s="437"/>
      <c r="BB173" s="437"/>
      <c r="BC173" s="437"/>
      <c r="BD173" s="437"/>
      <c r="BE173" s="437"/>
      <c r="BF173" s="437"/>
      <c r="BG173" s="437"/>
      <c r="BH173" s="437"/>
      <c r="BI173" s="437"/>
      <c r="BJ173" s="437"/>
      <c r="BK173" s="438"/>
      <c r="BL173" s="438"/>
      <c r="BM173" s="437"/>
      <c r="BN173" s="437"/>
      <c r="BO173" s="437"/>
      <c r="BP173" s="437"/>
      <c r="BQ173" s="437"/>
      <c r="BR173" s="437"/>
      <c r="BS173" s="439"/>
      <c r="BT173" s="435"/>
      <c r="BU173" s="436"/>
      <c r="BV173" s="436"/>
      <c r="BW173" s="436"/>
      <c r="BX173" s="437"/>
      <c r="BY173" s="437"/>
      <c r="BZ173" s="437"/>
      <c r="CA173" s="437"/>
      <c r="CB173" s="437"/>
      <c r="CC173" s="437"/>
      <c r="CD173" s="437"/>
      <c r="CE173" s="437"/>
      <c r="CF173" s="437"/>
      <c r="CG173" s="437"/>
      <c r="CH173" s="438"/>
      <c r="CI173" s="438"/>
      <c r="CJ173" s="437"/>
      <c r="CK173" s="439"/>
    </row>
    <row r="174" spans="2:89" s="56" customFormat="1" ht="13.5" customHeight="1" outlineLevel="1" thickBot="1" x14ac:dyDescent="0.35">
      <c r="B174" s="211"/>
      <c r="C174" s="278"/>
      <c r="D174" s="279"/>
      <c r="E174" s="279"/>
      <c r="F174" s="279"/>
      <c r="G174" s="280"/>
      <c r="H174" s="212"/>
      <c r="I174" s="212"/>
      <c r="J174" s="212"/>
      <c r="K174" s="212"/>
      <c r="L174" s="212"/>
      <c r="M174" s="258"/>
      <c r="N174" s="258"/>
      <c r="O174" s="258"/>
      <c r="P174" s="213"/>
      <c r="Q174" s="214"/>
      <c r="R174" s="214"/>
      <c r="S174" s="214"/>
      <c r="T174" s="214"/>
      <c r="U174" s="214"/>
      <c r="V174" s="215"/>
      <c r="W174" s="214"/>
      <c r="X174" s="216"/>
      <c r="Y174" s="217"/>
      <c r="Z174" s="213"/>
      <c r="AA174" s="214"/>
      <c r="AB174" s="214"/>
      <c r="AC174" s="214"/>
      <c r="AD174" s="214"/>
      <c r="AE174" s="214"/>
      <c r="AF174" s="215"/>
      <c r="AG174" s="215"/>
      <c r="AH174" s="215"/>
      <c r="AI174" s="214"/>
      <c r="AJ174" s="216"/>
      <c r="AK174" s="217"/>
      <c r="AL174" s="213"/>
      <c r="AM174" s="214"/>
      <c r="AN174" s="214"/>
      <c r="AO174" s="214"/>
      <c r="AP174" s="214"/>
      <c r="AQ174" s="214"/>
      <c r="AR174" s="215"/>
      <c r="AS174" s="214"/>
      <c r="AT174" s="216"/>
      <c r="AU174" s="217"/>
      <c r="AV174" s="64"/>
      <c r="AW174" s="435"/>
      <c r="AX174" s="436"/>
      <c r="AY174" s="436"/>
      <c r="AZ174" s="436"/>
      <c r="BA174" s="437"/>
      <c r="BB174" s="437"/>
      <c r="BC174" s="437"/>
      <c r="BD174" s="437"/>
      <c r="BE174" s="437"/>
      <c r="BF174" s="437"/>
      <c r="BG174" s="437"/>
      <c r="BH174" s="437"/>
      <c r="BI174" s="437"/>
      <c r="BJ174" s="437"/>
      <c r="BK174" s="438"/>
      <c r="BL174" s="438"/>
      <c r="BM174" s="437"/>
      <c r="BN174" s="437"/>
      <c r="BO174" s="437"/>
      <c r="BP174" s="437"/>
      <c r="BQ174" s="437"/>
      <c r="BR174" s="437"/>
      <c r="BS174" s="439"/>
      <c r="BT174" s="435"/>
      <c r="BU174" s="436"/>
      <c r="BV174" s="436"/>
      <c r="BW174" s="436"/>
      <c r="BX174" s="437"/>
      <c r="BY174" s="437"/>
      <c r="BZ174" s="437"/>
      <c r="CA174" s="437"/>
      <c r="CB174" s="437"/>
      <c r="CC174" s="437"/>
      <c r="CD174" s="437"/>
      <c r="CE174" s="437"/>
      <c r="CF174" s="437"/>
      <c r="CG174" s="437"/>
      <c r="CH174" s="438"/>
      <c r="CI174" s="438"/>
      <c r="CJ174" s="437"/>
      <c r="CK174" s="439"/>
    </row>
    <row r="175" spans="2:89" s="56" customFormat="1" ht="13.5" customHeight="1" thickBot="1" x14ac:dyDescent="0.35">
      <c r="B175" s="218" t="s">
        <v>239</v>
      </c>
      <c r="C175" s="275" t="s">
        <v>240</v>
      </c>
      <c r="D175" s="276"/>
      <c r="E175" s="276"/>
      <c r="F175" s="276"/>
      <c r="G175" s="277"/>
      <c r="H175" s="200"/>
      <c r="I175" s="200"/>
      <c r="J175" s="200"/>
      <c r="K175" s="200"/>
      <c r="L175" s="200"/>
      <c r="M175" s="257"/>
      <c r="N175" s="257"/>
      <c r="O175" s="257"/>
      <c r="P175" s="201"/>
      <c r="Q175" s="202"/>
      <c r="R175" s="202"/>
      <c r="S175" s="202"/>
      <c r="T175" s="202"/>
      <c r="U175" s="202"/>
      <c r="V175" s="203"/>
      <c r="W175" s="202"/>
      <c r="X175" s="204"/>
      <c r="Y175" s="205"/>
      <c r="Z175" s="201"/>
      <c r="AA175" s="202"/>
      <c r="AB175" s="202"/>
      <c r="AC175" s="202"/>
      <c r="AD175" s="202"/>
      <c r="AE175" s="202"/>
      <c r="AF175" s="203"/>
      <c r="AG175" s="203"/>
      <c r="AH175" s="203"/>
      <c r="AI175" s="202"/>
      <c r="AJ175" s="204"/>
      <c r="AK175" s="205"/>
      <c r="AL175" s="201"/>
      <c r="AM175" s="202"/>
      <c r="AN175" s="202"/>
      <c r="AO175" s="202"/>
      <c r="AP175" s="202"/>
      <c r="AQ175" s="202"/>
      <c r="AR175" s="203"/>
      <c r="AS175" s="202"/>
      <c r="AT175" s="204"/>
      <c r="AU175" s="205"/>
      <c r="AV175" s="64"/>
      <c r="AW175" s="435"/>
      <c r="AX175" s="436"/>
      <c r="AY175" s="436"/>
      <c r="AZ175" s="436"/>
      <c r="BA175" s="437"/>
      <c r="BB175" s="437"/>
      <c r="BC175" s="437"/>
      <c r="BD175" s="437"/>
      <c r="BE175" s="437"/>
      <c r="BF175" s="437"/>
      <c r="BG175" s="437"/>
      <c r="BH175" s="437"/>
      <c r="BI175" s="437"/>
      <c r="BJ175" s="437"/>
      <c r="BK175" s="438"/>
      <c r="BL175" s="438"/>
      <c r="BM175" s="437"/>
      <c r="BN175" s="437"/>
      <c r="BO175" s="437"/>
      <c r="BP175" s="437"/>
      <c r="BQ175" s="437"/>
      <c r="BR175" s="437"/>
      <c r="BS175" s="439"/>
      <c r="BT175" s="435"/>
      <c r="BU175" s="436"/>
      <c r="BV175" s="436"/>
      <c r="BW175" s="436"/>
      <c r="BX175" s="437"/>
      <c r="BY175" s="437"/>
      <c r="BZ175" s="437"/>
      <c r="CA175" s="437"/>
      <c r="CB175" s="437"/>
      <c r="CC175" s="437"/>
      <c r="CD175" s="437"/>
      <c r="CE175" s="437"/>
      <c r="CF175" s="437"/>
      <c r="CG175" s="437"/>
      <c r="CH175" s="438"/>
      <c r="CI175" s="438"/>
      <c r="CJ175" s="437"/>
      <c r="CK175" s="439"/>
    </row>
    <row r="176" spans="2:89" s="56" customFormat="1" ht="12.75" customHeight="1" outlineLevel="1" x14ac:dyDescent="0.3">
      <c r="B176" s="57"/>
      <c r="C176" s="262"/>
      <c r="D176" s="263"/>
      <c r="E176" s="263"/>
      <c r="F176" s="263"/>
      <c r="G176" s="264"/>
      <c r="H176" s="58"/>
      <c r="I176" s="58"/>
      <c r="J176" s="58"/>
      <c r="K176" s="58"/>
      <c r="L176" s="58"/>
      <c r="M176" s="244"/>
      <c r="N176" s="244"/>
      <c r="O176" s="244"/>
      <c r="P176" s="206"/>
      <c r="Q176" s="207"/>
      <c r="R176" s="207"/>
      <c r="S176" s="207"/>
      <c r="T176" s="207"/>
      <c r="U176" s="207"/>
      <c r="V176" s="208"/>
      <c r="W176" s="207"/>
      <c r="X176" s="209"/>
      <c r="Y176" s="210"/>
      <c r="Z176" s="206"/>
      <c r="AA176" s="207"/>
      <c r="AB176" s="207"/>
      <c r="AC176" s="207"/>
      <c r="AD176" s="207"/>
      <c r="AE176" s="207"/>
      <c r="AF176" s="208"/>
      <c r="AG176" s="208"/>
      <c r="AH176" s="208"/>
      <c r="AI176" s="207"/>
      <c r="AJ176" s="209"/>
      <c r="AK176" s="210"/>
      <c r="AL176" s="206"/>
      <c r="AM176" s="207"/>
      <c r="AN176" s="207"/>
      <c r="AO176" s="207"/>
      <c r="AP176" s="207"/>
      <c r="AQ176" s="207"/>
      <c r="AR176" s="208"/>
      <c r="AS176" s="207"/>
      <c r="AT176" s="209"/>
      <c r="AU176" s="210"/>
      <c r="AV176" s="64"/>
      <c r="AW176" s="435"/>
      <c r="AX176" s="436"/>
      <c r="AY176" s="436"/>
      <c r="AZ176" s="436"/>
      <c r="BA176" s="437"/>
      <c r="BB176" s="437"/>
      <c r="BC176" s="437"/>
      <c r="BD176" s="437"/>
      <c r="BE176" s="437"/>
      <c r="BF176" s="437"/>
      <c r="BG176" s="437"/>
      <c r="BH176" s="437"/>
      <c r="BI176" s="437"/>
      <c r="BJ176" s="437"/>
      <c r="BK176" s="438"/>
      <c r="BL176" s="438"/>
      <c r="BM176" s="437"/>
      <c r="BN176" s="437"/>
      <c r="BO176" s="437"/>
      <c r="BP176" s="437"/>
      <c r="BQ176" s="437"/>
      <c r="BR176" s="437"/>
      <c r="BS176" s="439"/>
      <c r="BT176" s="435"/>
      <c r="BU176" s="436"/>
      <c r="BV176" s="436"/>
      <c r="BW176" s="436"/>
      <c r="BX176" s="437"/>
      <c r="BY176" s="437"/>
      <c r="BZ176" s="437"/>
      <c r="CA176" s="437"/>
      <c r="CB176" s="437"/>
      <c r="CC176" s="437"/>
      <c r="CD176" s="437"/>
      <c r="CE176" s="437"/>
      <c r="CF176" s="437"/>
      <c r="CG176" s="437"/>
      <c r="CH176" s="438"/>
      <c r="CI176" s="438"/>
      <c r="CJ176" s="437"/>
      <c r="CK176" s="439"/>
    </row>
    <row r="177" spans="2:89" s="56" customFormat="1" ht="13.5" customHeight="1" outlineLevel="1" thickBot="1" x14ac:dyDescent="0.35">
      <c r="B177" s="219"/>
      <c r="C177" s="265"/>
      <c r="D177" s="265"/>
      <c r="E177" s="265"/>
      <c r="F177" s="265"/>
      <c r="G177" s="265"/>
      <c r="H177" s="212"/>
      <c r="I177" s="212"/>
      <c r="J177" s="212"/>
      <c r="K177" s="212"/>
      <c r="L177" s="212"/>
      <c r="M177" s="258"/>
      <c r="N177" s="258"/>
      <c r="O177" s="258"/>
      <c r="P177" s="213"/>
      <c r="Q177" s="214"/>
      <c r="R177" s="214"/>
      <c r="S177" s="214"/>
      <c r="T177" s="214"/>
      <c r="U177" s="214"/>
      <c r="V177" s="215"/>
      <c r="W177" s="214"/>
      <c r="X177" s="216"/>
      <c r="Y177" s="217"/>
      <c r="Z177" s="213"/>
      <c r="AA177" s="214"/>
      <c r="AB177" s="214"/>
      <c r="AC177" s="214"/>
      <c r="AD177" s="214"/>
      <c r="AE177" s="214"/>
      <c r="AF177" s="215"/>
      <c r="AG177" s="215"/>
      <c r="AH177" s="215"/>
      <c r="AI177" s="214"/>
      <c r="AJ177" s="216"/>
      <c r="AK177" s="217"/>
      <c r="AL177" s="213"/>
      <c r="AM177" s="214"/>
      <c r="AN177" s="214"/>
      <c r="AO177" s="214"/>
      <c r="AP177" s="214"/>
      <c r="AQ177" s="214"/>
      <c r="AR177" s="215"/>
      <c r="AS177" s="214"/>
      <c r="AT177" s="216"/>
      <c r="AU177" s="217"/>
      <c r="AV177" s="64"/>
      <c r="AW177" s="435"/>
      <c r="AX177" s="436"/>
      <c r="AY177" s="436"/>
      <c r="AZ177" s="436"/>
      <c r="BA177" s="437"/>
      <c r="BB177" s="437"/>
      <c r="BC177" s="437"/>
      <c r="BD177" s="437"/>
      <c r="BE177" s="437"/>
      <c r="BF177" s="437"/>
      <c r="BG177" s="437"/>
      <c r="BH177" s="437"/>
      <c r="BI177" s="437"/>
      <c r="BJ177" s="437"/>
      <c r="BK177" s="438"/>
      <c r="BL177" s="438"/>
      <c r="BM177" s="437"/>
      <c r="BN177" s="437"/>
      <c r="BO177" s="437"/>
      <c r="BP177" s="437"/>
      <c r="BQ177" s="437"/>
      <c r="BR177" s="437"/>
      <c r="BS177" s="439"/>
      <c r="BT177" s="435"/>
      <c r="BU177" s="436"/>
      <c r="BV177" s="436"/>
      <c r="BW177" s="436"/>
      <c r="BX177" s="437"/>
      <c r="BY177" s="437"/>
      <c r="BZ177" s="437"/>
      <c r="CA177" s="437"/>
      <c r="CB177" s="437"/>
      <c r="CC177" s="437"/>
      <c r="CD177" s="437"/>
      <c r="CE177" s="437"/>
      <c r="CF177" s="437"/>
      <c r="CG177" s="437"/>
      <c r="CH177" s="438"/>
      <c r="CI177" s="438"/>
      <c r="CJ177" s="437"/>
      <c r="CK177" s="439"/>
    </row>
    <row r="178" spans="2:89" s="221" customFormat="1" thickBot="1" x14ac:dyDescent="0.35">
      <c r="B178" s="218"/>
      <c r="C178" s="266" t="s">
        <v>241</v>
      </c>
      <c r="D178" s="267"/>
      <c r="E178" s="267"/>
      <c r="F178" s="267"/>
      <c r="G178" s="268"/>
      <c r="H178" s="220"/>
      <c r="I178" s="220"/>
      <c r="J178" s="220"/>
      <c r="K178" s="220"/>
      <c r="L178" s="220"/>
      <c r="M178" s="259"/>
      <c r="N178" s="259"/>
      <c r="O178" s="259"/>
      <c r="P178" s="201">
        <f t="shared" ref="P178:AT178" si="90">+SUM(P29,P45)</f>
        <v>5225080.03</v>
      </c>
      <c r="Q178" s="201">
        <f t="shared" si="90"/>
        <v>0</v>
      </c>
      <c r="R178" s="201">
        <f t="shared" si="90"/>
        <v>0</v>
      </c>
      <c r="S178" s="201">
        <f t="shared" si="90"/>
        <v>0</v>
      </c>
      <c r="T178" s="201">
        <f t="shared" si="90"/>
        <v>5225080.03</v>
      </c>
      <c r="U178" s="201">
        <f t="shared" si="90"/>
        <v>0</v>
      </c>
      <c r="V178" s="201">
        <f t="shared" si="90"/>
        <v>0</v>
      </c>
      <c r="W178" s="201">
        <f t="shared" si="90"/>
        <v>5225080.03</v>
      </c>
      <c r="X178" s="201">
        <f t="shared" si="90"/>
        <v>1805246.4000000006</v>
      </c>
      <c r="Y178" s="201">
        <f t="shared" si="90"/>
        <v>3419833.6300000004</v>
      </c>
      <c r="Z178" s="201">
        <f t="shared" si="90"/>
        <v>5228987.8000000007</v>
      </c>
      <c r="AA178" s="201">
        <f t="shared" si="90"/>
        <v>0</v>
      </c>
      <c r="AB178" s="201">
        <f t="shared" si="90"/>
        <v>0</v>
      </c>
      <c r="AC178" s="201">
        <f t="shared" si="90"/>
        <v>0</v>
      </c>
      <c r="AD178" s="201">
        <f t="shared" si="90"/>
        <v>5228987.8000000007</v>
      </c>
      <c r="AE178" s="201">
        <f t="shared" si="90"/>
        <v>116.68</v>
      </c>
      <c r="AF178" s="201"/>
      <c r="AG178" s="201"/>
      <c r="AH178" s="201">
        <f t="shared" si="90"/>
        <v>0</v>
      </c>
      <c r="AI178" s="201">
        <f t="shared" si="90"/>
        <v>5228987.8000000007</v>
      </c>
      <c r="AJ178" s="201">
        <f t="shared" si="90"/>
        <v>221995.26</v>
      </c>
      <c r="AK178" s="201">
        <f t="shared" si="90"/>
        <v>5006992.5399999991</v>
      </c>
      <c r="AL178" s="201">
        <f>+SUM(AL29,AL45)</f>
        <v>1767907.3400000003</v>
      </c>
      <c r="AM178" s="201">
        <f t="shared" si="90"/>
        <v>0</v>
      </c>
      <c r="AN178" s="201">
        <f t="shared" si="90"/>
        <v>0</v>
      </c>
      <c r="AO178" s="201">
        <f t="shared" si="90"/>
        <v>0</v>
      </c>
      <c r="AP178" s="201">
        <f t="shared" si="90"/>
        <v>1767907.3400000003</v>
      </c>
      <c r="AQ178" s="201">
        <f t="shared" si="90"/>
        <v>933.65</v>
      </c>
      <c r="AR178" s="201"/>
      <c r="AS178" s="201">
        <f t="shared" si="90"/>
        <v>1767907.3400000003</v>
      </c>
      <c r="AT178" s="201">
        <f t="shared" si="90"/>
        <v>857058.45</v>
      </c>
      <c r="AU178" s="201">
        <f>+SUM(AU29,AU45)</f>
        <v>910848.8899999999</v>
      </c>
      <c r="AV178" s="201"/>
      <c r="AW178" s="201">
        <f>+SUM(AW29,AW45)</f>
        <v>896514.57999999984</v>
      </c>
      <c r="AX178" s="201">
        <f t="shared" ref="AV178:CK178" si="91">+SUM(AX29,AX45)</f>
        <v>0</v>
      </c>
      <c r="AY178" s="201">
        <f t="shared" si="91"/>
        <v>0</v>
      </c>
      <c r="AZ178" s="201">
        <f t="shared" si="91"/>
        <v>0</v>
      </c>
      <c r="BA178" s="201">
        <f t="shared" si="91"/>
        <v>0</v>
      </c>
      <c r="BB178" s="201">
        <f t="shared" si="91"/>
        <v>0</v>
      </c>
      <c r="BC178" s="201">
        <f t="shared" si="91"/>
        <v>0</v>
      </c>
      <c r="BD178" s="201">
        <f t="shared" si="91"/>
        <v>0</v>
      </c>
      <c r="BE178" s="201">
        <f t="shared" si="91"/>
        <v>0</v>
      </c>
      <c r="BF178" s="201">
        <f t="shared" si="91"/>
        <v>0</v>
      </c>
      <c r="BG178" s="201">
        <f t="shared" si="91"/>
        <v>0</v>
      </c>
      <c r="BH178" s="201">
        <f t="shared" si="91"/>
        <v>0</v>
      </c>
      <c r="BI178" s="201">
        <f t="shared" si="91"/>
        <v>0</v>
      </c>
      <c r="BJ178" s="201">
        <f t="shared" si="91"/>
        <v>0</v>
      </c>
      <c r="BK178" s="201">
        <f t="shared" si="91"/>
        <v>0</v>
      </c>
      <c r="BL178" s="201">
        <f t="shared" si="91"/>
        <v>0</v>
      </c>
      <c r="BM178" s="201">
        <f t="shared" si="91"/>
        <v>0</v>
      </c>
      <c r="BN178" s="201">
        <f t="shared" si="91"/>
        <v>0</v>
      </c>
      <c r="BO178" s="201">
        <f t="shared" si="91"/>
        <v>0</v>
      </c>
      <c r="BP178" s="201">
        <f t="shared" si="91"/>
        <v>0</v>
      </c>
      <c r="BQ178" s="201">
        <f t="shared" si="91"/>
        <v>0</v>
      </c>
      <c r="BR178" s="201">
        <f t="shared" si="91"/>
        <v>0</v>
      </c>
      <c r="BS178" s="201">
        <f t="shared" si="91"/>
        <v>0</v>
      </c>
      <c r="BT178" s="201">
        <f t="shared" si="91"/>
        <v>0</v>
      </c>
      <c r="BU178" s="201">
        <f t="shared" si="91"/>
        <v>0</v>
      </c>
      <c r="BV178" s="201">
        <f t="shared" si="91"/>
        <v>0</v>
      </c>
      <c r="BW178" s="201">
        <f t="shared" si="91"/>
        <v>0</v>
      </c>
      <c r="BX178" s="201">
        <f t="shared" si="91"/>
        <v>0</v>
      </c>
      <c r="BY178" s="201">
        <f t="shared" si="91"/>
        <v>0</v>
      </c>
      <c r="BZ178" s="201">
        <f t="shared" si="91"/>
        <v>0</v>
      </c>
      <c r="CA178" s="201">
        <f t="shared" si="91"/>
        <v>0</v>
      </c>
      <c r="CB178" s="201">
        <f t="shared" si="91"/>
        <v>0</v>
      </c>
      <c r="CC178" s="201">
        <f t="shared" si="91"/>
        <v>0</v>
      </c>
      <c r="CD178" s="201">
        <f t="shared" si="91"/>
        <v>0</v>
      </c>
      <c r="CE178" s="201">
        <f t="shared" si="91"/>
        <v>0</v>
      </c>
      <c r="CF178" s="201">
        <f t="shared" si="91"/>
        <v>0</v>
      </c>
      <c r="CG178" s="201">
        <f t="shared" si="91"/>
        <v>0</v>
      </c>
      <c r="CH178" s="201">
        <f t="shared" si="91"/>
        <v>0</v>
      </c>
      <c r="CI178" s="201">
        <f t="shared" si="91"/>
        <v>0</v>
      </c>
      <c r="CJ178" s="201">
        <f t="shared" si="91"/>
        <v>0</v>
      </c>
      <c r="CK178" s="201">
        <f t="shared" si="91"/>
        <v>0</v>
      </c>
    </row>
    <row r="179" spans="2:89" s="227" customFormat="1" x14ac:dyDescent="0.3">
      <c r="B179" s="222"/>
      <c r="C179" s="223"/>
      <c r="D179" s="223"/>
      <c r="E179" s="223"/>
      <c r="F179" s="223"/>
      <c r="G179" s="223"/>
      <c r="H179" s="224"/>
      <c r="I179" s="224"/>
      <c r="J179" s="224"/>
      <c r="K179" s="224"/>
      <c r="L179" s="224"/>
      <c r="M179" s="224"/>
      <c r="N179" s="224"/>
      <c r="O179" s="224"/>
      <c r="P179" s="225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6"/>
    </row>
    <row r="180" spans="2:89" s="227" customFormat="1" x14ac:dyDescent="0.3">
      <c r="B180" s="1"/>
      <c r="C180" s="222"/>
      <c r="D180" s="222"/>
      <c r="E180" s="222"/>
      <c r="F180" s="222"/>
      <c r="G180" s="222"/>
      <c r="H180" s="224"/>
      <c r="I180" s="224"/>
      <c r="J180" s="224"/>
      <c r="K180" s="224"/>
      <c r="L180" s="224"/>
      <c r="M180" s="224"/>
      <c r="N180" s="224"/>
      <c r="O180" s="224"/>
      <c r="P180" s="225">
        <v>3639829.7400000007</v>
      </c>
      <c r="Q180" s="222"/>
      <c r="R180" s="222"/>
      <c r="S180" s="222"/>
      <c r="T180" s="222"/>
      <c r="U180" s="222"/>
      <c r="V180" s="222"/>
      <c r="W180" s="222"/>
      <c r="X180" s="222"/>
      <c r="Y180" s="222"/>
      <c r="Z180" s="228">
        <v>220359.26000000007</v>
      </c>
      <c r="AA180" s="229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8">
        <v>3419470.4800000018</v>
      </c>
      <c r="AM180" s="222"/>
      <c r="AN180" s="222"/>
      <c r="AO180" s="222"/>
      <c r="AP180" s="222"/>
      <c r="AQ180" s="222"/>
      <c r="AR180" s="222"/>
      <c r="AS180" s="222"/>
      <c r="AT180" s="222">
        <v>857058.46</v>
      </c>
      <c r="AU180" s="222"/>
      <c r="AV180" s="226"/>
    </row>
    <row r="181" spans="2:89" s="227" customFormat="1" x14ac:dyDescent="0.3"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2"/>
      <c r="M181" s="2"/>
      <c r="N181" s="2"/>
      <c r="O181" s="2"/>
      <c r="P181" s="230">
        <f>+P180-P178</f>
        <v>-1585250.2899999996</v>
      </c>
      <c r="Q181" s="1"/>
      <c r="R181" s="1"/>
      <c r="S181" s="1"/>
      <c r="T181" s="1"/>
      <c r="U181" s="222"/>
      <c r="V181" s="222"/>
      <c r="W181" s="222"/>
      <c r="X181" s="222"/>
      <c r="Y181" s="222"/>
      <c r="Z181" s="230">
        <f>+Z180-Z178</f>
        <v>-5008628.540000001</v>
      </c>
      <c r="AA181" s="1"/>
      <c r="AB181" s="1"/>
      <c r="AC181" s="1"/>
      <c r="AD181" s="1"/>
      <c r="AE181" s="222"/>
      <c r="AF181" s="222"/>
      <c r="AG181" s="222"/>
      <c r="AH181" s="222"/>
      <c r="AI181" s="222"/>
      <c r="AJ181" s="222"/>
      <c r="AK181" s="222"/>
      <c r="AL181" s="230">
        <f>+AL180-AL178</f>
        <v>1651563.1400000015</v>
      </c>
      <c r="AM181" s="230"/>
      <c r="AN181" s="1"/>
      <c r="AO181" s="1"/>
      <c r="AP181" s="230"/>
      <c r="AQ181" s="222"/>
      <c r="AR181" s="222"/>
      <c r="AS181" s="222"/>
      <c r="AT181" s="222"/>
      <c r="AU181" s="222"/>
      <c r="AV181" s="226"/>
    </row>
    <row r="182" spans="2:89" s="227" customFormat="1" x14ac:dyDescent="0.3"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  <c r="T182" s="230"/>
      <c r="U182" s="222"/>
      <c r="V182" s="222"/>
      <c r="W182" s="222"/>
      <c r="X182" s="222"/>
      <c r="Y182" s="222"/>
      <c r="Z182" s="1"/>
      <c r="AA182" s="1"/>
      <c r="AB182" s="231"/>
      <c r="AC182" s="1"/>
      <c r="AD182" s="1"/>
      <c r="AE182" s="222"/>
      <c r="AF182" s="222"/>
      <c r="AG182" s="222"/>
      <c r="AH182" s="222"/>
      <c r="AI182" s="222"/>
      <c r="AJ182" s="222"/>
      <c r="AK182" s="222"/>
      <c r="AL182" s="230"/>
      <c r="AM182" s="230"/>
      <c r="AN182" s="1"/>
      <c r="AO182" s="1"/>
      <c r="AP182" s="230"/>
      <c r="AQ182" s="222"/>
      <c r="AR182" s="222"/>
      <c r="AS182" s="222"/>
      <c r="AT182" s="232">
        <f>AT178-AT180</f>
        <v>-1.0000000009313226E-2</v>
      </c>
      <c r="AU182" s="222"/>
      <c r="AV182" s="226"/>
    </row>
    <row r="183" spans="2:89" s="227" customFormat="1" x14ac:dyDescent="0.3">
      <c r="B183" s="233"/>
      <c r="C183" s="1"/>
      <c r="D183" s="1"/>
      <c r="E183" s="1"/>
      <c r="F183" s="1"/>
      <c r="G183" s="1"/>
      <c r="H183" s="2"/>
      <c r="I183" s="2"/>
      <c r="J183" s="2"/>
      <c r="K183" s="2"/>
      <c r="L183" s="2"/>
      <c r="M183" s="2"/>
      <c r="N183" s="2"/>
      <c r="O183" s="2"/>
      <c r="P183" s="231"/>
      <c r="Q183" s="1"/>
      <c r="R183" s="1"/>
      <c r="S183" s="1"/>
      <c r="T183" s="1"/>
      <c r="U183" s="222"/>
      <c r="V183" s="222"/>
      <c r="W183" s="222"/>
      <c r="X183" s="222"/>
      <c r="Y183" s="222"/>
      <c r="Z183" s="231"/>
      <c r="AA183" s="231"/>
      <c r="AB183" s="1"/>
      <c r="AC183" s="1"/>
      <c r="AD183" s="1"/>
      <c r="AE183" s="222"/>
      <c r="AF183" s="222"/>
      <c r="AG183" s="222"/>
      <c r="AH183" s="222"/>
      <c r="AI183" s="222"/>
      <c r="AJ183" s="222"/>
      <c r="AK183" s="222"/>
      <c r="AL183" s="231"/>
      <c r="AM183" s="1"/>
      <c r="AN183" s="1"/>
      <c r="AO183" s="1"/>
      <c r="AP183" s="230"/>
      <c r="AQ183" s="222"/>
      <c r="AR183" s="222"/>
      <c r="AS183" s="222"/>
      <c r="AT183" s="222"/>
      <c r="AU183" s="222"/>
      <c r="AV183" s="226"/>
    </row>
    <row r="184" spans="2:89" s="227" customFormat="1" x14ac:dyDescent="0.3"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  <c r="T184" s="1"/>
      <c r="U184" s="222"/>
      <c r="V184" s="222"/>
      <c r="W184" s="222"/>
      <c r="X184" s="222"/>
      <c r="Y184" s="222"/>
      <c r="Z184" s="1"/>
      <c r="AA184" s="1"/>
      <c r="AB184" s="1"/>
      <c r="AC184" s="1"/>
      <c r="AD184" s="1"/>
      <c r="AE184" s="222"/>
      <c r="AF184" s="222"/>
      <c r="AG184" s="222"/>
      <c r="AH184" s="222"/>
      <c r="AI184" s="222"/>
      <c r="AJ184" s="222"/>
      <c r="AK184" s="222"/>
      <c r="AL184" s="1">
        <v>1767907.35</v>
      </c>
      <c r="AM184" s="230"/>
      <c r="AN184" s="1"/>
      <c r="AO184" s="1"/>
      <c r="AP184" s="1"/>
      <c r="AQ184" s="222"/>
      <c r="AR184" s="222"/>
      <c r="AS184" s="222"/>
      <c r="AT184" s="222"/>
      <c r="AU184" s="222"/>
      <c r="AV184" s="226"/>
    </row>
    <row r="185" spans="2:89" s="227" customFormat="1" x14ac:dyDescent="0.3"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222"/>
      <c r="V185" s="222"/>
      <c r="W185" s="222"/>
      <c r="X185" s="222"/>
      <c r="Y185" s="222"/>
      <c r="Z185" s="1"/>
      <c r="AA185" s="234"/>
      <c r="AB185" s="1"/>
      <c r="AC185" s="1"/>
      <c r="AD185" s="230"/>
      <c r="AE185" s="222"/>
      <c r="AF185" s="222"/>
      <c r="AG185" s="222"/>
      <c r="AH185" s="222"/>
      <c r="AI185" s="222"/>
      <c r="AJ185" s="222"/>
      <c r="AK185" s="222"/>
      <c r="AL185" s="1"/>
      <c r="AM185" s="1"/>
      <c r="AN185" s="1"/>
      <c r="AO185" s="1"/>
      <c r="AP185" s="230"/>
      <c r="AQ185" s="222"/>
      <c r="AR185" s="222"/>
      <c r="AS185" s="232"/>
      <c r="AT185" s="222"/>
      <c r="AU185" s="222"/>
      <c r="AV185" s="226"/>
    </row>
    <row r="186" spans="2:89" s="227" customFormat="1" x14ac:dyDescent="0.3">
      <c r="B186" s="1"/>
      <c r="C186" s="1"/>
      <c r="D186" s="235" t="s">
        <v>242</v>
      </c>
      <c r="E186" s="1"/>
      <c r="F186" s="1"/>
      <c r="G186" s="236" t="s">
        <v>243</v>
      </c>
      <c r="H186" s="2"/>
      <c r="I186" s="2"/>
      <c r="J186" s="2"/>
      <c r="K186" s="2"/>
      <c r="L186" s="237" t="s">
        <v>244</v>
      </c>
      <c r="M186" s="260"/>
      <c r="N186" s="260"/>
      <c r="O186" s="260"/>
      <c r="P186" s="1"/>
      <c r="Q186" s="1"/>
      <c r="R186" s="1"/>
      <c r="S186" s="1"/>
      <c r="T186" s="1"/>
      <c r="U186" s="222"/>
      <c r="V186" s="222"/>
      <c r="W186" s="222"/>
      <c r="X186" s="222"/>
      <c r="Y186" s="222"/>
      <c r="Z186" s="230"/>
      <c r="AA186" s="1"/>
      <c r="AB186" s="1"/>
      <c r="AC186" s="1"/>
      <c r="AD186" s="1"/>
      <c r="AE186" s="222"/>
      <c r="AF186" s="222"/>
      <c r="AG186" s="222"/>
      <c r="AH186" s="222"/>
      <c r="AI186" s="222"/>
      <c r="AJ186" s="222"/>
      <c r="AK186" s="222"/>
      <c r="AL186" s="230"/>
      <c r="AM186" s="230"/>
      <c r="AN186" s="1"/>
      <c r="AO186" s="1"/>
      <c r="AP186" s="1"/>
      <c r="AQ186" s="222"/>
      <c r="AR186" s="222"/>
      <c r="AS186" s="222"/>
      <c r="AT186" s="222"/>
      <c r="AU186" s="222"/>
      <c r="AV186" s="226"/>
    </row>
    <row r="187" spans="2:89" s="227" customFormat="1" x14ac:dyDescent="0.3">
      <c r="B187" s="1" t="s">
        <v>245</v>
      </c>
      <c r="C187" s="1"/>
      <c r="D187" s="1" t="s">
        <v>246</v>
      </c>
      <c r="E187" s="1"/>
      <c r="F187" s="1"/>
      <c r="G187" s="1" t="s">
        <v>247</v>
      </c>
      <c r="H187" s="2"/>
      <c r="I187" s="2"/>
      <c r="J187" s="2"/>
      <c r="K187" s="2"/>
      <c r="L187" s="2" t="s">
        <v>248</v>
      </c>
      <c r="M187" s="2"/>
      <c r="N187" s="2"/>
      <c r="O187" s="2"/>
      <c r="P187" s="1"/>
      <c r="Q187" s="1"/>
      <c r="R187" s="1"/>
      <c r="S187" s="1"/>
      <c r="T187" s="1"/>
      <c r="U187" s="222"/>
      <c r="V187" s="222"/>
      <c r="W187" s="222"/>
      <c r="X187" s="222"/>
      <c r="Y187" s="222"/>
      <c r="Z187" s="230"/>
      <c r="AA187" s="1"/>
      <c r="AB187" s="1"/>
      <c r="AC187" s="231"/>
      <c r="AD187" s="1"/>
      <c r="AE187" s="222"/>
      <c r="AF187" s="222"/>
      <c r="AG187" s="222"/>
      <c r="AH187" s="222"/>
      <c r="AI187" s="222"/>
      <c r="AJ187" s="222"/>
      <c r="AK187" s="222"/>
      <c r="AL187" s="1"/>
      <c r="AM187" s="1"/>
      <c r="AN187" s="1"/>
      <c r="AO187" s="1"/>
      <c r="AP187" s="1"/>
      <c r="AQ187" s="222"/>
      <c r="AR187" s="222"/>
      <c r="AS187" s="222"/>
      <c r="AT187" s="222"/>
      <c r="AU187" s="222"/>
      <c r="AV187" s="226"/>
    </row>
    <row r="188" spans="2:89" s="227" customFormat="1" x14ac:dyDescent="0.3"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222"/>
      <c r="V188" s="222"/>
      <c r="W188" s="222"/>
      <c r="X188" s="222"/>
      <c r="Y188" s="222"/>
      <c r="Z188" s="1"/>
      <c r="AA188" s="1"/>
      <c r="AB188" s="1"/>
      <c r="AC188" s="1"/>
      <c r="AD188" s="1"/>
      <c r="AE188" s="222"/>
      <c r="AF188" s="222"/>
      <c r="AG188" s="222"/>
      <c r="AH188" s="222"/>
      <c r="AI188" s="222"/>
      <c r="AJ188" s="222"/>
      <c r="AK188" s="222"/>
      <c r="AL188" s="230">
        <f>AL178-AL184</f>
        <v>-9.9999997764825821E-3</v>
      </c>
      <c r="AM188" s="1"/>
      <c r="AN188" s="1"/>
      <c r="AO188" s="1"/>
      <c r="AP188" s="1"/>
      <c r="AQ188" s="222"/>
      <c r="AR188" s="222"/>
      <c r="AS188" s="222"/>
      <c r="AT188" s="222"/>
      <c r="AU188" s="222"/>
      <c r="AV188" s="226"/>
    </row>
    <row r="189" spans="2:89" s="227" customFormat="1" x14ac:dyDescent="0.3">
      <c r="B189" s="222"/>
      <c r="C189" s="222"/>
      <c r="D189" s="222"/>
      <c r="E189" s="222"/>
      <c r="F189" s="222"/>
      <c r="G189" s="222"/>
      <c r="H189" s="224"/>
      <c r="I189" s="224"/>
      <c r="J189" s="224"/>
      <c r="K189" s="224"/>
      <c r="L189" s="224"/>
      <c r="M189" s="224"/>
      <c r="N189" s="224"/>
      <c r="O189" s="224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32"/>
      <c r="AU189" s="222"/>
      <c r="AV189" s="226"/>
    </row>
    <row r="190" spans="2:89" s="227" customFormat="1" x14ac:dyDescent="0.3">
      <c r="B190" s="222"/>
      <c r="C190" s="222"/>
      <c r="D190" s="222"/>
      <c r="E190" s="222"/>
      <c r="F190" s="222"/>
      <c r="G190" s="222"/>
      <c r="H190" s="224"/>
      <c r="I190" s="224"/>
      <c r="J190" s="224"/>
      <c r="K190" s="224"/>
      <c r="L190" s="224"/>
      <c r="M190" s="224"/>
      <c r="N190" s="224"/>
      <c r="O190" s="224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8"/>
    </row>
    <row r="191" spans="2:89" s="227" customFormat="1" x14ac:dyDescent="0.3">
      <c r="B191" s="222"/>
      <c r="C191" s="222"/>
      <c r="D191" s="222"/>
      <c r="E191" s="222"/>
      <c r="F191" s="222"/>
      <c r="G191" s="222"/>
      <c r="H191" s="224"/>
      <c r="I191" s="224"/>
      <c r="J191" s="224"/>
      <c r="K191" s="224"/>
      <c r="L191" s="224"/>
      <c r="M191" s="224"/>
      <c r="N191" s="224"/>
      <c r="O191" s="224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8"/>
    </row>
    <row r="192" spans="2:89" s="227" customFormat="1" x14ac:dyDescent="0.3">
      <c r="B192" s="222"/>
      <c r="C192" s="222"/>
      <c r="D192" s="222"/>
      <c r="E192" s="222"/>
      <c r="F192" s="222"/>
      <c r="G192" s="222"/>
      <c r="H192" s="224"/>
      <c r="I192" s="224"/>
      <c r="J192" s="224"/>
      <c r="K192" s="224"/>
      <c r="L192" s="224"/>
      <c r="M192" s="224"/>
      <c r="N192" s="224"/>
      <c r="O192" s="224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6"/>
    </row>
    <row r="193" spans="2:48" s="227" customFormat="1" x14ac:dyDescent="0.3">
      <c r="B193" s="222"/>
      <c r="C193" s="222"/>
      <c r="D193" s="222"/>
      <c r="E193" s="222"/>
      <c r="F193" s="222"/>
      <c r="G193" s="222"/>
      <c r="H193" s="224"/>
      <c r="I193" s="224"/>
      <c r="J193" s="224"/>
      <c r="K193" s="224"/>
      <c r="L193" s="224"/>
      <c r="M193" s="224"/>
      <c r="N193" s="224"/>
      <c r="O193" s="224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22"/>
      <c r="AT193" s="222"/>
      <c r="AU193" s="222"/>
      <c r="AV193" s="226"/>
    </row>
    <row r="194" spans="2:48" s="227" customFormat="1" x14ac:dyDescent="0.3">
      <c r="B194" s="222"/>
      <c r="C194" s="222"/>
      <c r="D194" s="222"/>
      <c r="E194" s="222"/>
      <c r="F194" s="222"/>
      <c r="G194" s="222"/>
      <c r="H194" s="224"/>
      <c r="I194" s="224"/>
      <c r="J194" s="224"/>
      <c r="K194" s="224"/>
      <c r="L194" s="224"/>
      <c r="M194" s="224"/>
      <c r="N194" s="224"/>
      <c r="O194" s="224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22"/>
      <c r="AT194" s="222"/>
      <c r="AU194" s="222"/>
      <c r="AV194" s="226"/>
    </row>
    <row r="195" spans="2:48" s="227" customFormat="1" x14ac:dyDescent="0.3">
      <c r="B195" s="222"/>
      <c r="C195" s="222"/>
      <c r="D195" s="222"/>
      <c r="E195" s="222"/>
      <c r="F195" s="222"/>
      <c r="G195" s="222"/>
      <c r="H195" s="224"/>
      <c r="I195" s="224"/>
      <c r="J195" s="224"/>
      <c r="K195" s="224"/>
      <c r="L195" s="224"/>
      <c r="M195" s="224"/>
      <c r="N195" s="224"/>
      <c r="O195" s="224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6"/>
    </row>
    <row r="202" spans="2:48" x14ac:dyDescent="0.3">
      <c r="Q202" s="241"/>
      <c r="AA202" s="241"/>
      <c r="AM202" s="241"/>
    </row>
  </sheetData>
  <autoFilter ref="A23:AV23" xr:uid="{00000000-0009-0000-0000-000000000000}"/>
  <mergeCells count="266">
    <mergeCell ref="CE25:CE28"/>
    <mergeCell ref="CF25:CF28"/>
    <mergeCell ref="CG25:CG28"/>
    <mergeCell ref="CH25:CH28"/>
    <mergeCell ref="CI25:CI28"/>
    <mergeCell ref="CJ25:CJ28"/>
    <mergeCell ref="CK25:CK28"/>
    <mergeCell ref="BT27:BT28"/>
    <mergeCell ref="BU27:BU28"/>
    <mergeCell ref="BV27:BV28"/>
    <mergeCell ref="BW27:BW28"/>
    <mergeCell ref="BT25:BU26"/>
    <mergeCell ref="BV25:BW26"/>
    <mergeCell ref="BX25:BX28"/>
    <mergeCell ref="BY25:BY28"/>
    <mergeCell ref="BZ25:BZ28"/>
    <mergeCell ref="CA25:CA28"/>
    <mergeCell ref="CB25:CB28"/>
    <mergeCell ref="CC25:CC28"/>
    <mergeCell ref="CD25:CD28"/>
    <mergeCell ref="AW17:BA17"/>
    <mergeCell ref="BT22:CK22"/>
    <mergeCell ref="BT23:BX24"/>
    <mergeCell ref="BY23:CA24"/>
    <mergeCell ref="CB23:CB24"/>
    <mergeCell ref="CC23:CF24"/>
    <mergeCell ref="CG23:CG24"/>
    <mergeCell ref="CH23:CJ24"/>
    <mergeCell ref="CK23:CK24"/>
    <mergeCell ref="AW22:BS22"/>
    <mergeCell ref="AW23:BA24"/>
    <mergeCell ref="BB23:BD24"/>
    <mergeCell ref="BE23:BE24"/>
    <mergeCell ref="BF23:BI24"/>
    <mergeCell ref="BJ23:BJ24"/>
    <mergeCell ref="BK23:BM24"/>
    <mergeCell ref="BN23:BN24"/>
    <mergeCell ref="BO23:BQ24"/>
    <mergeCell ref="BR23:BS24"/>
    <mergeCell ref="BH25:BH28"/>
    <mergeCell ref="BI25:BI28"/>
    <mergeCell ref="BJ25:BJ28"/>
    <mergeCell ref="BK25:BK28"/>
    <mergeCell ref="BL25:BL28"/>
    <mergeCell ref="BM25:BM28"/>
    <mergeCell ref="AW25:AX26"/>
    <mergeCell ref="AY25:AZ26"/>
    <mergeCell ref="BA25:BA28"/>
    <mergeCell ref="BB25:BB28"/>
    <mergeCell ref="BC25:BC28"/>
    <mergeCell ref="BD25:BD28"/>
    <mergeCell ref="BE25:BE28"/>
    <mergeCell ref="BF25:BF28"/>
    <mergeCell ref="BG25:BG28"/>
    <mergeCell ref="BN25:BN28"/>
    <mergeCell ref="BO25:BO28"/>
    <mergeCell ref="BP25:BP28"/>
    <mergeCell ref="BQ25:BQ28"/>
    <mergeCell ref="BR25:BR28"/>
    <mergeCell ref="BS25:BS28"/>
    <mergeCell ref="AW27:AW28"/>
    <mergeCell ref="AX27:AX28"/>
    <mergeCell ref="AY27:AY28"/>
    <mergeCell ref="AZ27:AZ28"/>
    <mergeCell ref="AW16:BT16"/>
    <mergeCell ref="B7:D7"/>
    <mergeCell ref="E7:F7"/>
    <mergeCell ref="G7:I7"/>
    <mergeCell ref="B8:D8"/>
    <mergeCell ref="E8:F8"/>
    <mergeCell ref="G8:I8"/>
    <mergeCell ref="B5:D5"/>
    <mergeCell ref="E5:F5"/>
    <mergeCell ref="G5:I5"/>
    <mergeCell ref="B6:D6"/>
    <mergeCell ref="E6:F6"/>
    <mergeCell ref="G6:I6"/>
    <mergeCell ref="B11:D11"/>
    <mergeCell ref="E11:F11"/>
    <mergeCell ref="G11:I11"/>
    <mergeCell ref="B12:D12"/>
    <mergeCell ref="E12:F12"/>
    <mergeCell ref="G12:I12"/>
    <mergeCell ref="B9:D9"/>
    <mergeCell ref="E9:F9"/>
    <mergeCell ref="G9:I9"/>
    <mergeCell ref="B10:D10"/>
    <mergeCell ref="E10:F10"/>
    <mergeCell ref="G10:I10"/>
    <mergeCell ref="B14:R14"/>
    <mergeCell ref="E17:G17"/>
    <mergeCell ref="B20:F20"/>
    <mergeCell ref="B21:F21"/>
    <mergeCell ref="B24:B27"/>
    <mergeCell ref="C24:G25"/>
    <mergeCell ref="H24:H27"/>
    <mergeCell ref="I24:I27"/>
    <mergeCell ref="J24:J27"/>
    <mergeCell ref="K24:K27"/>
    <mergeCell ref="M24:M27"/>
    <mergeCell ref="N24:N27"/>
    <mergeCell ref="O24:O27"/>
    <mergeCell ref="L24:L27"/>
    <mergeCell ref="AF25:AF26"/>
    <mergeCell ref="AG25:AG26"/>
    <mergeCell ref="P24:Y24"/>
    <mergeCell ref="Z24:AK24"/>
    <mergeCell ref="AL24:AU24"/>
    <mergeCell ref="P25:P26"/>
    <mergeCell ref="Q25:T25"/>
    <mergeCell ref="U25:U26"/>
    <mergeCell ref="V25:V26"/>
    <mergeCell ref="W25:Y25"/>
    <mergeCell ref="AR25:AR26"/>
    <mergeCell ref="C26:G27"/>
    <mergeCell ref="C28:G28"/>
    <mergeCell ref="AM25:AP25"/>
    <mergeCell ref="AQ25:AQ26"/>
    <mergeCell ref="AS25:AU25"/>
    <mergeCell ref="Z25:Z26"/>
    <mergeCell ref="AA25:AD25"/>
    <mergeCell ref="AE25:AE26"/>
    <mergeCell ref="AH25:AH26"/>
    <mergeCell ref="AI25:AK25"/>
    <mergeCell ref="AL25:AL26"/>
    <mergeCell ref="C43:G43"/>
    <mergeCell ref="C44:G44"/>
    <mergeCell ref="C45:G45"/>
    <mergeCell ref="C46:G46"/>
    <mergeCell ref="C47:G47"/>
    <mergeCell ref="C48:G48"/>
    <mergeCell ref="C29:G29"/>
    <mergeCell ref="C30:G30"/>
    <mergeCell ref="C31:G31"/>
    <mergeCell ref="C32:G32"/>
    <mergeCell ref="C33:G33"/>
    <mergeCell ref="C42:G42"/>
    <mergeCell ref="C55:G55"/>
    <mergeCell ref="C56:G56"/>
    <mergeCell ref="C57:G57"/>
    <mergeCell ref="C58:G58"/>
    <mergeCell ref="C59:G59"/>
    <mergeCell ref="C60:G60"/>
    <mergeCell ref="C49:G49"/>
    <mergeCell ref="C50:G50"/>
    <mergeCell ref="C51:G51"/>
    <mergeCell ref="C52:G52"/>
    <mergeCell ref="C53:G53"/>
    <mergeCell ref="C54:G54"/>
    <mergeCell ref="C67:G67"/>
    <mergeCell ref="C68:G68"/>
    <mergeCell ref="C69:G69"/>
    <mergeCell ref="C70:G70"/>
    <mergeCell ref="C71:G71"/>
    <mergeCell ref="C72:G72"/>
    <mergeCell ref="C61:G61"/>
    <mergeCell ref="C62:G62"/>
    <mergeCell ref="C63:G63"/>
    <mergeCell ref="C64:G64"/>
    <mergeCell ref="C65:G65"/>
    <mergeCell ref="C66:G66"/>
    <mergeCell ref="C79:G79"/>
    <mergeCell ref="C80:G80"/>
    <mergeCell ref="C81:G81"/>
    <mergeCell ref="C82:G82"/>
    <mergeCell ref="C83:G83"/>
    <mergeCell ref="C84:G84"/>
    <mergeCell ref="C73:G73"/>
    <mergeCell ref="C74:G74"/>
    <mergeCell ref="C75:G75"/>
    <mergeCell ref="C76:G76"/>
    <mergeCell ref="C77:G77"/>
    <mergeCell ref="C78:G78"/>
    <mergeCell ref="C91:G91"/>
    <mergeCell ref="C92:G92"/>
    <mergeCell ref="C93:G93"/>
    <mergeCell ref="C94:G94"/>
    <mergeCell ref="C95:G95"/>
    <mergeCell ref="C96:G96"/>
    <mergeCell ref="C85:G85"/>
    <mergeCell ref="C86:G86"/>
    <mergeCell ref="C87:G87"/>
    <mergeCell ref="C88:G88"/>
    <mergeCell ref="C89:G89"/>
    <mergeCell ref="C90:G90"/>
    <mergeCell ref="C103:G103"/>
    <mergeCell ref="C104:G104"/>
    <mergeCell ref="C105:G105"/>
    <mergeCell ref="C106:G106"/>
    <mergeCell ref="C107:G107"/>
    <mergeCell ref="C108:G108"/>
    <mergeCell ref="C97:G97"/>
    <mergeCell ref="C98:G98"/>
    <mergeCell ref="C99:G99"/>
    <mergeCell ref="C100:G100"/>
    <mergeCell ref="C101:G101"/>
    <mergeCell ref="C102:G102"/>
    <mergeCell ref="C115:G115"/>
    <mergeCell ref="C116:G116"/>
    <mergeCell ref="C117:G117"/>
    <mergeCell ref="C118:G118"/>
    <mergeCell ref="C119:G119"/>
    <mergeCell ref="C120:G120"/>
    <mergeCell ref="C109:G109"/>
    <mergeCell ref="C110:G110"/>
    <mergeCell ref="C111:G111"/>
    <mergeCell ref="C112:G112"/>
    <mergeCell ref="C113:G113"/>
    <mergeCell ref="C114:G114"/>
    <mergeCell ref="C127:G127"/>
    <mergeCell ref="C128:G128"/>
    <mergeCell ref="C129:G129"/>
    <mergeCell ref="C130:G130"/>
    <mergeCell ref="C131:G131"/>
    <mergeCell ref="C132:G132"/>
    <mergeCell ref="C121:G121"/>
    <mergeCell ref="C122:G122"/>
    <mergeCell ref="C123:G123"/>
    <mergeCell ref="C124:G124"/>
    <mergeCell ref="C125:G125"/>
    <mergeCell ref="C126:G126"/>
    <mergeCell ref="C139:G139"/>
    <mergeCell ref="C140:G140"/>
    <mergeCell ref="C141:G141"/>
    <mergeCell ref="C142:G142"/>
    <mergeCell ref="C143:G143"/>
    <mergeCell ref="C144:G144"/>
    <mergeCell ref="C133:G133"/>
    <mergeCell ref="C134:G134"/>
    <mergeCell ref="C135:G135"/>
    <mergeCell ref="C136:G136"/>
    <mergeCell ref="C137:G137"/>
    <mergeCell ref="C138:G138"/>
    <mergeCell ref="C151:G151"/>
    <mergeCell ref="C152:G152"/>
    <mergeCell ref="C153:G153"/>
    <mergeCell ref="C154:G154"/>
    <mergeCell ref="C155:G155"/>
    <mergeCell ref="C156:G156"/>
    <mergeCell ref="C145:G145"/>
    <mergeCell ref="C146:G146"/>
    <mergeCell ref="C147:G147"/>
    <mergeCell ref="C148:G148"/>
    <mergeCell ref="C149:G149"/>
    <mergeCell ref="C150:G150"/>
    <mergeCell ref="C163:G163"/>
    <mergeCell ref="C164:G164"/>
    <mergeCell ref="C165:G165"/>
    <mergeCell ref="C166:G166"/>
    <mergeCell ref="C167:G167"/>
    <mergeCell ref="C168:G168"/>
    <mergeCell ref="C157:G157"/>
    <mergeCell ref="C158:G158"/>
    <mergeCell ref="C159:G159"/>
    <mergeCell ref="C160:G160"/>
    <mergeCell ref="C161:G161"/>
    <mergeCell ref="C162:G162"/>
    <mergeCell ref="C176:G176"/>
    <mergeCell ref="C177:G177"/>
    <mergeCell ref="C178:G178"/>
    <mergeCell ref="C169:G169"/>
    <mergeCell ref="C171:G171"/>
    <mergeCell ref="C172:G172"/>
    <mergeCell ref="C173:G173"/>
    <mergeCell ref="C174:G174"/>
    <mergeCell ref="C175:G175"/>
  </mergeCells>
  <printOptions horizontalCentered="1"/>
  <pageMargins left="0.31496062992125984" right="0.31496062992125984" top="0.94488188976377963" bottom="0.74803149606299213" header="0.31496062992125984" footer="0.31496062992125984"/>
  <pageSetup scale="37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PRIEDAS 2. IT ataskaita_su isig</vt:lpstr>
      <vt:lpstr>'PRIEDAS 2. IT ataskaita_su isig'!Print_Area</vt:lpstr>
      <vt:lpstr>'PRIEDAS 2. IT ataskaita_su isig'!Print_Titles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MACAITYTE</dc:creator>
  <cp:lastModifiedBy>MACAITYTE</cp:lastModifiedBy>
  <dcterms:created xsi:type="dcterms:W3CDTF">2021-05-30T10:48:09Z</dcterms:created>
  <dcterms:modified xsi:type="dcterms:W3CDTF">2021-08-10T10:20:10Z</dcterms:modified>
</cp:coreProperties>
</file>