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AITYTE\Desktop\SPAUSDINTI\ENG\VKEKK\2021 ENG\"/>
    </mc:Choice>
  </mc:AlternateContent>
  <xr:revisionPtr revIDLastSave="0" documentId="8_{43FDDBEB-C7BB-4A7C-A5FC-DC29E4BAED28}" xr6:coauthVersionLast="47" xr6:coauthVersionMax="47" xr10:uidLastSave="{00000000-0000-0000-0000-000000000000}"/>
  <bookViews>
    <workbookView xWindow="-108" yWindow="-108" windowWidth="30936" windowHeight="16896" xr2:uid="{C50FED03-8444-48DA-B1E1-99D60ECCA19C}"/>
  </bookViews>
  <sheets>
    <sheet name="PRIEDAS 4. IT ataskaita_su isig" sheetId="1" r:id="rId1"/>
  </sheets>
  <externalReferences>
    <externalReference r:id="rId2"/>
  </externalReferences>
  <definedNames>
    <definedName name="_xlnm._FilterDatabase" localSheetId="0" hidden="1">'PRIEDAS 4. IT ataskaita_su isig'!$A$23:$BC$23</definedName>
    <definedName name="_xlnm.Print_Area" localSheetId="0">'PRIEDAS 4. IT ataskaita_su isig'!$B$2:$AS$184</definedName>
    <definedName name="_xlnm.Print_Titles" localSheetId="0">'PRIEDAS 4. IT ataskaita_su isig'!$24:$28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S168" i="1" l="1"/>
  <c r="AX168" i="1" s="1"/>
  <c r="AR168" i="1"/>
  <c r="AJ168" i="1"/>
  <c r="AI168" i="1"/>
  <c r="X168" i="1"/>
  <c r="W168" i="1"/>
  <c r="AS167" i="1"/>
  <c r="AX167" i="1" s="1"/>
  <c r="AR167" i="1"/>
  <c r="AJ167" i="1"/>
  <c r="AI167" i="1"/>
  <c r="X167" i="1"/>
  <c r="W167" i="1"/>
  <c r="M167" i="1"/>
  <c r="AS166" i="1"/>
  <c r="AX166" i="1" s="1"/>
  <c r="AR166" i="1"/>
  <c r="AJ166" i="1"/>
  <c r="AI166" i="1"/>
  <c r="X166" i="1"/>
  <c r="W166" i="1"/>
  <c r="AR165" i="1"/>
  <c r="AS165" i="1" s="1"/>
  <c r="AX165" i="1" s="1"/>
  <c r="AJ165" i="1"/>
  <c r="AI165" i="1"/>
  <c r="X165" i="1"/>
  <c r="W165" i="1"/>
  <c r="AS164" i="1"/>
  <c r="AX164" i="1" s="1"/>
  <c r="AR164" i="1"/>
  <c r="AJ164" i="1"/>
  <c r="AI164" i="1"/>
  <c r="X164" i="1"/>
  <c r="W164" i="1"/>
  <c r="AR163" i="1"/>
  <c r="AS163" i="1" s="1"/>
  <c r="AX163" i="1" s="1"/>
  <c r="AJ163" i="1"/>
  <c r="AI163" i="1"/>
  <c r="X163" i="1"/>
  <c r="W163" i="1"/>
  <c r="AR162" i="1"/>
  <c r="AS162" i="1" s="1"/>
  <c r="AX162" i="1" s="1"/>
  <c r="AJ162" i="1"/>
  <c r="AI162" i="1"/>
  <c r="X162" i="1"/>
  <c r="W162" i="1"/>
  <c r="AR161" i="1"/>
  <c r="AS161" i="1" s="1"/>
  <c r="AX161" i="1" s="1"/>
  <c r="AJ161" i="1"/>
  <c r="AI161" i="1"/>
  <c r="X161" i="1"/>
  <c r="W161" i="1"/>
  <c r="AS160" i="1"/>
  <c r="AX160" i="1" s="1"/>
  <c r="AR160" i="1"/>
  <c r="AJ160" i="1"/>
  <c r="AI160" i="1"/>
  <c r="X160" i="1"/>
  <c r="W160" i="1"/>
  <c r="AR159" i="1"/>
  <c r="AS159" i="1" s="1"/>
  <c r="AX159" i="1" s="1"/>
  <c r="AJ159" i="1"/>
  <c r="AI159" i="1"/>
  <c r="X159" i="1"/>
  <c r="W159" i="1"/>
  <c r="AR158" i="1"/>
  <c r="AS158" i="1" s="1"/>
  <c r="AX158" i="1" s="1"/>
  <c r="AJ158" i="1"/>
  <c r="AI158" i="1"/>
  <c r="X158" i="1"/>
  <c r="W158" i="1"/>
  <c r="AR157" i="1"/>
  <c r="AS157" i="1" s="1"/>
  <c r="AX157" i="1" s="1"/>
  <c r="AJ157" i="1"/>
  <c r="AI157" i="1"/>
  <c r="X157" i="1"/>
  <c r="W157" i="1"/>
  <c r="AS156" i="1"/>
  <c r="AX156" i="1" s="1"/>
  <c r="AR156" i="1"/>
  <c r="AJ156" i="1"/>
  <c r="AI156" i="1"/>
  <c r="X156" i="1"/>
  <c r="W156" i="1"/>
  <c r="AR155" i="1"/>
  <c r="AS155" i="1" s="1"/>
  <c r="AX155" i="1" s="1"/>
  <c r="AJ155" i="1"/>
  <c r="AI155" i="1"/>
  <c r="X155" i="1"/>
  <c r="W155" i="1"/>
  <c r="AR154" i="1"/>
  <c r="AS154" i="1" s="1"/>
  <c r="AX154" i="1" s="1"/>
  <c r="AJ154" i="1"/>
  <c r="AI154" i="1"/>
  <c r="X154" i="1"/>
  <c r="W154" i="1"/>
  <c r="AX153" i="1"/>
  <c r="AS153" i="1"/>
  <c r="AR153" i="1"/>
  <c r="AJ153" i="1"/>
  <c r="AI153" i="1"/>
  <c r="X153" i="1"/>
  <c r="W153" i="1"/>
  <c r="AS152" i="1"/>
  <c r="AX152" i="1" s="1"/>
  <c r="AR152" i="1"/>
  <c r="AJ152" i="1"/>
  <c r="AI152" i="1"/>
  <c r="X152" i="1"/>
  <c r="W152" i="1"/>
  <c r="AR151" i="1"/>
  <c r="AS151" i="1" s="1"/>
  <c r="AX151" i="1" s="1"/>
  <c r="AJ151" i="1"/>
  <c r="AI151" i="1"/>
  <c r="X151" i="1"/>
  <c r="W151" i="1"/>
  <c r="AR150" i="1"/>
  <c r="AS150" i="1" s="1"/>
  <c r="AX150" i="1" s="1"/>
  <c r="AJ150" i="1"/>
  <c r="AI150" i="1"/>
  <c r="X150" i="1"/>
  <c r="W150" i="1"/>
  <c r="AX149" i="1"/>
  <c r="AS149" i="1"/>
  <c r="AR149" i="1"/>
  <c r="AJ149" i="1"/>
  <c r="AI149" i="1"/>
  <c r="X149" i="1"/>
  <c r="W149" i="1"/>
  <c r="AS148" i="1"/>
  <c r="AX148" i="1" s="1"/>
  <c r="AR148" i="1"/>
  <c r="AJ148" i="1"/>
  <c r="AI148" i="1"/>
  <c r="X148" i="1"/>
  <c r="W148" i="1"/>
  <c r="AR147" i="1"/>
  <c r="AS147" i="1" s="1"/>
  <c r="AX147" i="1" s="1"/>
  <c r="AJ147" i="1"/>
  <c r="AI147" i="1"/>
  <c r="X147" i="1"/>
  <c r="W147" i="1"/>
  <c r="AR146" i="1"/>
  <c r="AS146" i="1" s="1"/>
  <c r="AX146" i="1" s="1"/>
  <c r="AJ146" i="1"/>
  <c r="AI146" i="1"/>
  <c r="X146" i="1"/>
  <c r="W146" i="1"/>
  <c r="AX145" i="1"/>
  <c r="AS145" i="1"/>
  <c r="AR145" i="1"/>
  <c r="AJ145" i="1"/>
  <c r="AI145" i="1"/>
  <c r="X145" i="1"/>
  <c r="W145" i="1"/>
  <c r="AS144" i="1"/>
  <c r="AX144" i="1" s="1"/>
  <c r="AR144" i="1"/>
  <c r="AJ144" i="1"/>
  <c r="AI144" i="1"/>
  <c r="X144" i="1"/>
  <c r="W144" i="1"/>
  <c r="AR143" i="1"/>
  <c r="AS143" i="1" s="1"/>
  <c r="AX143" i="1" s="1"/>
  <c r="AJ143" i="1"/>
  <c r="AI143" i="1"/>
  <c r="X143" i="1"/>
  <c r="W143" i="1"/>
  <c r="AR142" i="1"/>
  <c r="AS142" i="1" s="1"/>
  <c r="AU142" i="1" s="1"/>
  <c r="AJ142" i="1"/>
  <c r="AI142" i="1"/>
  <c r="X142" i="1"/>
  <c r="W142" i="1"/>
  <c r="M142" i="1"/>
  <c r="AR141" i="1"/>
  <c r="AS141" i="1" s="1"/>
  <c r="AJ141" i="1"/>
  <c r="AI141" i="1"/>
  <c r="X141" i="1"/>
  <c r="W141" i="1"/>
  <c r="M141" i="1"/>
  <c r="AW140" i="1"/>
  <c r="AV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C140" i="1"/>
  <c r="AB140" i="1"/>
  <c r="AA140" i="1"/>
  <c r="Z140" i="1"/>
  <c r="Y140" i="1"/>
  <c r="X140" i="1"/>
  <c r="W140" i="1"/>
  <c r="V140" i="1"/>
  <c r="U140" i="1"/>
  <c r="S140" i="1"/>
  <c r="R140" i="1"/>
  <c r="Q140" i="1"/>
  <c r="P140" i="1"/>
  <c r="O140" i="1"/>
  <c r="N140" i="1"/>
  <c r="M140" i="1"/>
  <c r="AR138" i="1"/>
  <c r="AS138" i="1" s="1"/>
  <c r="AJ138" i="1"/>
  <c r="AI138" i="1"/>
  <c r="X138" i="1"/>
  <c r="W138" i="1"/>
  <c r="W136" i="1" s="1"/>
  <c r="W134" i="1" s="1"/>
  <c r="AS137" i="1"/>
  <c r="AS136" i="1" s="1"/>
  <c r="AS134" i="1" s="1"/>
  <c r="AR137" i="1"/>
  <c r="AJ137" i="1"/>
  <c r="AI137" i="1"/>
  <c r="AI136" i="1" s="1"/>
  <c r="AI134" i="1" s="1"/>
  <c r="X137" i="1"/>
  <c r="W137" i="1"/>
  <c r="AX136" i="1"/>
  <c r="AW136" i="1"/>
  <c r="AW134" i="1" s="1"/>
  <c r="AV136" i="1"/>
  <c r="AU136" i="1"/>
  <c r="AQ136" i="1"/>
  <c r="AP136" i="1"/>
  <c r="AO136" i="1"/>
  <c r="AN136" i="1"/>
  <c r="AN134" i="1" s="1"/>
  <c r="AM136" i="1"/>
  <c r="AL136" i="1"/>
  <c r="AK136" i="1"/>
  <c r="AJ136" i="1"/>
  <c r="AJ134" i="1" s="1"/>
  <c r="AH136" i="1"/>
  <c r="AG136" i="1"/>
  <c r="AF136" i="1"/>
  <c r="AF134" i="1" s="1"/>
  <c r="AC136" i="1"/>
  <c r="AB136" i="1"/>
  <c r="AA136" i="1"/>
  <c r="Z136" i="1"/>
  <c r="Z134" i="1" s="1"/>
  <c r="Y136" i="1"/>
  <c r="X136" i="1"/>
  <c r="V136" i="1"/>
  <c r="V134" i="1" s="1"/>
  <c r="U136" i="1"/>
  <c r="S136" i="1"/>
  <c r="R136" i="1"/>
  <c r="Q136" i="1"/>
  <c r="Q134" i="1" s="1"/>
  <c r="P136" i="1"/>
  <c r="O136" i="1"/>
  <c r="N136" i="1"/>
  <c r="M136" i="1"/>
  <c r="M134" i="1" s="1"/>
  <c r="AX134" i="1"/>
  <c r="AV134" i="1"/>
  <c r="AU134" i="1"/>
  <c r="AQ134" i="1"/>
  <c r="AP134" i="1"/>
  <c r="AO134" i="1"/>
  <c r="AM134" i="1"/>
  <c r="AL134" i="1"/>
  <c r="AK134" i="1"/>
  <c r="AH134" i="1"/>
  <c r="AG134" i="1"/>
  <c r="AC134" i="1"/>
  <c r="AB134" i="1"/>
  <c r="AA134" i="1"/>
  <c r="Y134" i="1"/>
  <c r="X134" i="1"/>
  <c r="U134" i="1"/>
  <c r="S134" i="1"/>
  <c r="R134" i="1"/>
  <c r="P134" i="1"/>
  <c r="O134" i="1"/>
  <c r="N134" i="1"/>
  <c r="AR133" i="1"/>
  <c r="AS133" i="1" s="1"/>
  <c r="AJ133" i="1"/>
  <c r="AI133" i="1"/>
  <c r="X133" i="1"/>
  <c r="W133" i="1"/>
  <c r="M133" i="1"/>
  <c r="AR132" i="1"/>
  <c r="AS132" i="1" s="1"/>
  <c r="AJ132" i="1"/>
  <c r="AI132" i="1"/>
  <c r="X132" i="1"/>
  <c r="W132" i="1"/>
  <c r="M132" i="1"/>
  <c r="AS131" i="1"/>
  <c r="AR131" i="1"/>
  <c r="AJ131" i="1"/>
  <c r="AI131" i="1"/>
  <c r="X131" i="1"/>
  <c r="W131" i="1"/>
  <c r="M131" i="1"/>
  <c r="AX130" i="1"/>
  <c r="AS130" i="1"/>
  <c r="AI130" i="1"/>
  <c r="AS129" i="1"/>
  <c r="AX129" i="1" s="1"/>
  <c r="AI129" i="1"/>
  <c r="AR128" i="1"/>
  <c r="AS128" i="1" s="1"/>
  <c r="AU128" i="1" s="1"/>
  <c r="AU105" i="1" s="1"/>
  <c r="AJ128" i="1"/>
  <c r="AI128" i="1"/>
  <c r="X128" i="1"/>
  <c r="W128" i="1"/>
  <c r="AR127" i="1"/>
  <c r="AS127" i="1" s="1"/>
  <c r="AX127" i="1" s="1"/>
  <c r="AJ127" i="1"/>
  <c r="AI127" i="1"/>
  <c r="X127" i="1"/>
  <c r="W127" i="1"/>
  <c r="M127" i="1"/>
  <c r="AR126" i="1"/>
  <c r="AS126" i="1" s="1"/>
  <c r="AX126" i="1" s="1"/>
  <c r="AJ126" i="1"/>
  <c r="AI126" i="1"/>
  <c r="X126" i="1"/>
  <c r="W126" i="1"/>
  <c r="M126" i="1"/>
  <c r="AR125" i="1"/>
  <c r="AS125" i="1" s="1"/>
  <c r="AX125" i="1" s="1"/>
  <c r="AJ125" i="1"/>
  <c r="AI125" i="1"/>
  <c r="X125" i="1"/>
  <c r="W125" i="1"/>
  <c r="M125" i="1"/>
  <c r="M105" i="1" s="1"/>
  <c r="AR124" i="1"/>
  <c r="AS124" i="1" s="1"/>
  <c r="AX124" i="1" s="1"/>
  <c r="AJ124" i="1"/>
  <c r="AI124" i="1"/>
  <c r="X124" i="1"/>
  <c r="W124" i="1"/>
  <c r="M124" i="1"/>
  <c r="AR123" i="1"/>
  <c r="AS123" i="1" s="1"/>
  <c r="AX123" i="1" s="1"/>
  <c r="AJ123" i="1"/>
  <c r="AJ105" i="1" s="1"/>
  <c r="AI123" i="1"/>
  <c r="X123" i="1"/>
  <c r="W123" i="1"/>
  <c r="AX122" i="1"/>
  <c r="AS122" i="1"/>
  <c r="AR122" i="1"/>
  <c r="AJ122" i="1"/>
  <c r="AI122" i="1"/>
  <c r="AI105" i="1" s="1"/>
  <c r="X122" i="1"/>
  <c r="W122" i="1"/>
  <c r="AS121" i="1"/>
  <c r="AX121" i="1" s="1"/>
  <c r="AR121" i="1"/>
  <c r="AJ121" i="1"/>
  <c r="AI121" i="1"/>
  <c r="X121" i="1"/>
  <c r="W121" i="1"/>
  <c r="M121" i="1"/>
  <c r="AS120" i="1"/>
  <c r="AX120" i="1" s="1"/>
  <c r="AR120" i="1"/>
  <c r="AJ120" i="1"/>
  <c r="AI120" i="1"/>
  <c r="X120" i="1"/>
  <c r="W120" i="1"/>
  <c r="M120" i="1"/>
  <c r="AS119" i="1"/>
  <c r="AX119" i="1" s="1"/>
  <c r="AR119" i="1"/>
  <c r="AJ119" i="1"/>
  <c r="AI119" i="1"/>
  <c r="X119" i="1"/>
  <c r="W119" i="1"/>
  <c r="M119" i="1"/>
  <c r="AS118" i="1"/>
  <c r="AX118" i="1" s="1"/>
  <c r="AR118" i="1"/>
  <c r="AJ118" i="1"/>
  <c r="AI118" i="1"/>
  <c r="X118" i="1"/>
  <c r="W118" i="1"/>
  <c r="M118" i="1"/>
  <c r="AS117" i="1"/>
  <c r="AX117" i="1" s="1"/>
  <c r="AR117" i="1"/>
  <c r="AJ117" i="1"/>
  <c r="AI117" i="1"/>
  <c r="X117" i="1"/>
  <c r="W117" i="1"/>
  <c r="M117" i="1"/>
  <c r="AS116" i="1"/>
  <c r="AX116" i="1" s="1"/>
  <c r="AR116" i="1"/>
  <c r="AJ116" i="1"/>
  <c r="AI116" i="1"/>
  <c r="X116" i="1"/>
  <c r="W116" i="1"/>
  <c r="M116" i="1"/>
  <c r="AS115" i="1"/>
  <c r="AX115" i="1" s="1"/>
  <c r="AR115" i="1"/>
  <c r="AJ115" i="1"/>
  <c r="AI115" i="1"/>
  <c r="X115" i="1"/>
  <c r="W115" i="1"/>
  <c r="M115" i="1"/>
  <c r="AS114" i="1"/>
  <c r="AX114" i="1" s="1"/>
  <c r="AR114" i="1"/>
  <c r="AJ114" i="1"/>
  <c r="AI114" i="1"/>
  <c r="X114" i="1"/>
  <c r="W114" i="1"/>
  <c r="M114" i="1"/>
  <c r="AS113" i="1"/>
  <c r="AX113" i="1" s="1"/>
  <c r="AR113" i="1"/>
  <c r="AJ113" i="1"/>
  <c r="AI113" i="1"/>
  <c r="X113" i="1"/>
  <c r="W113" i="1"/>
  <c r="M113" i="1"/>
  <c r="AS112" i="1"/>
  <c r="AX112" i="1" s="1"/>
  <c r="AR112" i="1"/>
  <c r="AJ112" i="1"/>
  <c r="AI112" i="1"/>
  <c r="X112" i="1"/>
  <c r="W112" i="1"/>
  <c r="M112" i="1"/>
  <c r="AS111" i="1"/>
  <c r="AX111" i="1" s="1"/>
  <c r="AR111" i="1"/>
  <c r="AJ111" i="1"/>
  <c r="AI111" i="1"/>
  <c r="X111" i="1"/>
  <c r="W111" i="1"/>
  <c r="M111" i="1"/>
  <c r="AS110" i="1"/>
  <c r="AX110" i="1" s="1"/>
  <c r="AR110" i="1"/>
  <c r="AJ110" i="1"/>
  <c r="AI110" i="1"/>
  <c r="X110" i="1"/>
  <c r="W110" i="1"/>
  <c r="M110" i="1"/>
  <c r="AS109" i="1"/>
  <c r="AX109" i="1" s="1"/>
  <c r="AR109" i="1"/>
  <c r="AJ109" i="1"/>
  <c r="AI109" i="1"/>
  <c r="X109" i="1"/>
  <c r="W109" i="1"/>
  <c r="M109" i="1"/>
  <c r="AS108" i="1"/>
  <c r="AX108" i="1" s="1"/>
  <c r="AR108" i="1"/>
  <c r="AJ108" i="1"/>
  <c r="AI108" i="1"/>
  <c r="X108" i="1"/>
  <c r="W108" i="1"/>
  <c r="M108" i="1"/>
  <c r="AS107" i="1"/>
  <c r="AX107" i="1" s="1"/>
  <c r="AR107" i="1"/>
  <c r="AJ107" i="1"/>
  <c r="AI107" i="1"/>
  <c r="X107" i="1"/>
  <c r="W107" i="1"/>
  <c r="M107" i="1"/>
  <c r="AS106" i="1"/>
  <c r="AR106" i="1"/>
  <c r="AJ106" i="1"/>
  <c r="AI106" i="1"/>
  <c r="X106" i="1"/>
  <c r="X105" i="1" s="1"/>
  <c r="W106" i="1"/>
  <c r="W105" i="1" s="1"/>
  <c r="M106" i="1"/>
  <c r="AW105" i="1"/>
  <c r="AV105" i="1"/>
  <c r="AR105" i="1"/>
  <c r="AQ105" i="1"/>
  <c r="AP105" i="1"/>
  <c r="AO105" i="1"/>
  <c r="AN105" i="1"/>
  <c r="AM105" i="1"/>
  <c r="AL105" i="1"/>
  <c r="AK105" i="1"/>
  <c r="AH105" i="1"/>
  <c r="AG105" i="1"/>
  <c r="AF105" i="1"/>
  <c r="AF98" i="1" s="1"/>
  <c r="AC105" i="1"/>
  <c r="AB105" i="1"/>
  <c r="AA105" i="1"/>
  <c r="Z105" i="1"/>
  <c r="Y105" i="1"/>
  <c r="V105" i="1"/>
  <c r="U105" i="1"/>
  <c r="S105" i="1"/>
  <c r="R105" i="1"/>
  <c r="Q105" i="1"/>
  <c r="P105" i="1"/>
  <c r="O105" i="1"/>
  <c r="N105" i="1"/>
  <c r="AR103" i="1"/>
  <c r="AS103" i="1" s="1"/>
  <c r="AJ103" i="1"/>
  <c r="AJ100" i="1" s="1"/>
  <c r="AI103" i="1"/>
  <c r="AI100" i="1" s="1"/>
  <c r="X103" i="1"/>
  <c r="W103" i="1"/>
  <c r="M103" i="1"/>
  <c r="M100" i="1" s="1"/>
  <c r="AX100" i="1"/>
  <c r="AW100" i="1"/>
  <c r="AV100" i="1"/>
  <c r="AR100" i="1"/>
  <c r="AQ100" i="1"/>
  <c r="AP100" i="1"/>
  <c r="AP98" i="1" s="1"/>
  <c r="AO100" i="1"/>
  <c r="AO98" i="1" s="1"/>
  <c r="AN100" i="1"/>
  <c r="AM100" i="1"/>
  <c r="AL100" i="1"/>
  <c r="AL98" i="1" s="1"/>
  <c r="AK100" i="1"/>
  <c r="AK98" i="1" s="1"/>
  <c r="AH100" i="1"/>
  <c r="AH98" i="1" s="1"/>
  <c r="AG100" i="1"/>
  <c r="AG98" i="1" s="1"/>
  <c r="AF100" i="1"/>
  <c r="AC100" i="1"/>
  <c r="AB100" i="1"/>
  <c r="AB98" i="1" s="1"/>
  <c r="AA100" i="1"/>
  <c r="AA98" i="1" s="1"/>
  <c r="Z100" i="1"/>
  <c r="Y100" i="1"/>
  <c r="X100" i="1"/>
  <c r="W100" i="1"/>
  <c r="W98" i="1" s="1"/>
  <c r="V100" i="1"/>
  <c r="U100" i="1"/>
  <c r="S100" i="1"/>
  <c r="S98" i="1" s="1"/>
  <c r="R100" i="1"/>
  <c r="R98" i="1" s="1"/>
  <c r="Q100" i="1"/>
  <c r="P100" i="1"/>
  <c r="O100" i="1"/>
  <c r="O98" i="1" s="1"/>
  <c r="N100" i="1"/>
  <c r="N98" i="1" s="1"/>
  <c r="AW98" i="1"/>
  <c r="AV98" i="1"/>
  <c r="AR98" i="1"/>
  <c r="AQ98" i="1"/>
  <c r="AN98" i="1"/>
  <c r="AM98" i="1"/>
  <c r="AC98" i="1"/>
  <c r="Z98" i="1"/>
  <c r="Y98" i="1"/>
  <c r="V98" i="1"/>
  <c r="U98" i="1"/>
  <c r="Q98" i="1"/>
  <c r="P98" i="1"/>
  <c r="AX97" i="1"/>
  <c r="AR97" i="1"/>
  <c r="AS97" i="1" s="1"/>
  <c r="AJ97" i="1"/>
  <c r="AJ81" i="1" s="1"/>
  <c r="AI97" i="1"/>
  <c r="X97" i="1"/>
  <c r="W97" i="1"/>
  <c r="M97" i="1"/>
  <c r="AU96" i="1"/>
  <c r="AS96" i="1"/>
  <c r="AI96" i="1"/>
  <c r="AU95" i="1"/>
  <c r="AS95" i="1"/>
  <c r="AR95" i="1"/>
  <c r="AJ95" i="1"/>
  <c r="AI95" i="1"/>
  <c r="X95" i="1"/>
  <c r="W95" i="1"/>
  <c r="M95" i="1"/>
  <c r="AU94" i="1"/>
  <c r="AS94" i="1"/>
  <c r="AR94" i="1"/>
  <c r="AJ94" i="1"/>
  <c r="AI94" i="1"/>
  <c r="X94" i="1"/>
  <c r="W94" i="1"/>
  <c r="M94" i="1"/>
  <c r="AU93" i="1"/>
  <c r="AS93" i="1"/>
  <c r="AR93" i="1"/>
  <c r="AJ93" i="1"/>
  <c r="AI93" i="1"/>
  <c r="X93" i="1"/>
  <c r="W93" i="1"/>
  <c r="M93" i="1"/>
  <c r="AU92" i="1"/>
  <c r="AS92" i="1"/>
  <c r="AR92" i="1"/>
  <c r="AJ92" i="1"/>
  <c r="AI92" i="1"/>
  <c r="X92" i="1"/>
  <c r="W92" i="1"/>
  <c r="M92" i="1"/>
  <c r="AU91" i="1"/>
  <c r="AS91" i="1"/>
  <c r="AR91" i="1"/>
  <c r="AJ91" i="1"/>
  <c r="AI91" i="1"/>
  <c r="X91" i="1"/>
  <c r="W91" i="1"/>
  <c r="M91" i="1"/>
  <c r="AU90" i="1"/>
  <c r="AS90" i="1"/>
  <c r="AR90" i="1"/>
  <c r="AJ90" i="1"/>
  <c r="AI90" i="1"/>
  <c r="X90" i="1"/>
  <c r="W90" i="1"/>
  <c r="M90" i="1"/>
  <c r="AU89" i="1"/>
  <c r="AS89" i="1"/>
  <c r="AR89" i="1"/>
  <c r="AJ89" i="1"/>
  <c r="AI89" i="1"/>
  <c r="X89" i="1"/>
  <c r="W89" i="1"/>
  <c r="M89" i="1"/>
  <c r="AU88" i="1"/>
  <c r="AS88" i="1"/>
  <c r="AR88" i="1"/>
  <c r="AJ88" i="1"/>
  <c r="AI88" i="1"/>
  <c r="X88" i="1"/>
  <c r="W88" i="1"/>
  <c r="M88" i="1"/>
  <c r="AU87" i="1"/>
  <c r="AS87" i="1"/>
  <c r="AR87" i="1"/>
  <c r="AJ87" i="1"/>
  <c r="AI87" i="1"/>
  <c r="AI81" i="1" s="1"/>
  <c r="X87" i="1"/>
  <c r="W87" i="1"/>
  <c r="M87" i="1"/>
  <c r="AU86" i="1"/>
  <c r="AU81" i="1" s="1"/>
  <c r="AS86" i="1"/>
  <c r="AR86" i="1"/>
  <c r="AI86" i="1"/>
  <c r="W86" i="1"/>
  <c r="W81" i="1" s="1"/>
  <c r="M86" i="1"/>
  <c r="M81" i="1" s="1"/>
  <c r="AX81" i="1"/>
  <c r="AW81" i="1"/>
  <c r="AV81" i="1"/>
  <c r="AR81" i="1"/>
  <c r="AQ81" i="1"/>
  <c r="AP81" i="1"/>
  <c r="AO81" i="1"/>
  <c r="AN81" i="1"/>
  <c r="AM81" i="1"/>
  <c r="AL81" i="1"/>
  <c r="AK81" i="1"/>
  <c r="AH81" i="1"/>
  <c r="AG81" i="1"/>
  <c r="AF81" i="1"/>
  <c r="AC81" i="1"/>
  <c r="AB81" i="1"/>
  <c r="AA81" i="1"/>
  <c r="Z81" i="1"/>
  <c r="Y81" i="1"/>
  <c r="X81" i="1"/>
  <c r="V81" i="1"/>
  <c r="U81" i="1"/>
  <c r="S81" i="1"/>
  <c r="R81" i="1"/>
  <c r="Q81" i="1"/>
  <c r="P81" i="1"/>
  <c r="O81" i="1"/>
  <c r="N81" i="1"/>
  <c r="AI79" i="1"/>
  <c r="AH79" i="1"/>
  <c r="AG79" i="1"/>
  <c r="AF79" i="1"/>
  <c r="AC79" i="1"/>
  <c r="AB79" i="1"/>
  <c r="AA79" i="1"/>
  <c r="Z79" i="1"/>
  <c r="Y79" i="1"/>
  <c r="X79" i="1"/>
  <c r="W79" i="1"/>
  <c r="V79" i="1"/>
  <c r="U79" i="1"/>
  <c r="S79" i="1"/>
  <c r="R79" i="1"/>
  <c r="Q79" i="1"/>
  <c r="P79" i="1"/>
  <c r="O79" i="1"/>
  <c r="N79" i="1"/>
  <c r="M79" i="1"/>
  <c r="AU78" i="1"/>
  <c r="AU75" i="1" s="1"/>
  <c r="AS78" i="1"/>
  <c r="AR78" i="1"/>
  <c r="AJ78" i="1"/>
  <c r="AI78" i="1"/>
  <c r="AI75" i="1" s="1"/>
  <c r="X78" i="1"/>
  <c r="X75" i="1" s="1"/>
  <c r="W78" i="1"/>
  <c r="M78" i="1"/>
  <c r="AX75" i="1"/>
  <c r="AX69" i="1" s="1"/>
  <c r="AW75" i="1"/>
  <c r="AV75" i="1"/>
  <c r="AS75" i="1"/>
  <c r="AR75" i="1"/>
  <c r="AQ75" i="1"/>
  <c r="AP75" i="1"/>
  <c r="AO75" i="1"/>
  <c r="AN75" i="1"/>
  <c r="AM75" i="1"/>
  <c r="AL75" i="1"/>
  <c r="AK75" i="1"/>
  <c r="AK69" i="1" s="1"/>
  <c r="AJ75" i="1"/>
  <c r="AH75" i="1"/>
  <c r="AG75" i="1"/>
  <c r="AF75" i="1"/>
  <c r="AC75" i="1"/>
  <c r="AB75" i="1"/>
  <c r="AA75" i="1"/>
  <c r="Z75" i="1"/>
  <c r="Y75" i="1"/>
  <c r="W75" i="1"/>
  <c r="V75" i="1"/>
  <c r="U75" i="1"/>
  <c r="S75" i="1"/>
  <c r="R75" i="1"/>
  <c r="Q75" i="1"/>
  <c r="P75" i="1"/>
  <c r="O75" i="1"/>
  <c r="N75" i="1"/>
  <c r="M75" i="1"/>
  <c r="AR74" i="1"/>
  <c r="AJ74" i="1"/>
  <c r="AJ73" i="1" s="1"/>
  <c r="AJ69" i="1" s="1"/>
  <c r="AI74" i="1"/>
  <c r="X74" i="1"/>
  <c r="W74" i="1"/>
  <c r="W73" i="1" s="1"/>
  <c r="M74" i="1"/>
  <c r="M73" i="1" s="1"/>
  <c r="M69" i="1" s="1"/>
  <c r="AX73" i="1"/>
  <c r="AW73" i="1"/>
  <c r="AV73" i="1"/>
  <c r="AV69" i="1" s="1"/>
  <c r="AQ73" i="1"/>
  <c r="AQ69" i="1" s="1"/>
  <c r="AP73" i="1"/>
  <c r="AP69" i="1" s="1"/>
  <c r="AO73" i="1"/>
  <c r="AN73" i="1"/>
  <c r="AM73" i="1"/>
  <c r="AM69" i="1" s="1"/>
  <c r="AL73" i="1"/>
  <c r="AL69" i="1" s="1"/>
  <c r="AK73" i="1"/>
  <c r="AI73" i="1"/>
  <c r="AH73" i="1"/>
  <c r="AH69" i="1" s="1"/>
  <c r="AG73" i="1"/>
  <c r="AF73" i="1"/>
  <c r="AC73" i="1"/>
  <c r="AB73" i="1"/>
  <c r="AB69" i="1" s="1"/>
  <c r="AA73" i="1"/>
  <c r="Z73" i="1"/>
  <c r="Y73" i="1"/>
  <c r="X73" i="1"/>
  <c r="X69" i="1" s="1"/>
  <c r="V73" i="1"/>
  <c r="U73" i="1"/>
  <c r="S73" i="1"/>
  <c r="S69" i="1" s="1"/>
  <c r="R73" i="1"/>
  <c r="Q73" i="1"/>
  <c r="P73" i="1"/>
  <c r="O73" i="1"/>
  <c r="O69" i="1" s="1"/>
  <c r="N73" i="1"/>
  <c r="AW69" i="1"/>
  <c r="AO69" i="1"/>
  <c r="AN69" i="1"/>
  <c r="AG69" i="1"/>
  <c r="AF69" i="1"/>
  <c r="AA69" i="1"/>
  <c r="Z69" i="1"/>
  <c r="W69" i="1"/>
  <c r="V69" i="1"/>
  <c r="R69" i="1"/>
  <c r="Q69" i="1"/>
  <c r="N69" i="1"/>
  <c r="AR68" i="1"/>
  <c r="AJ68" i="1"/>
  <c r="AJ67" i="1" s="1"/>
  <c r="AI68" i="1"/>
  <c r="X68" i="1"/>
  <c r="W68" i="1"/>
  <c r="W67" i="1" s="1"/>
  <c r="M68" i="1"/>
  <c r="M67" i="1" s="1"/>
  <c r="AX67" i="1"/>
  <c r="AW67" i="1"/>
  <c r="AV67" i="1"/>
  <c r="AQ67" i="1"/>
  <c r="AP67" i="1"/>
  <c r="AO67" i="1"/>
  <c r="AN67" i="1"/>
  <c r="AM67" i="1"/>
  <c r="AL67" i="1"/>
  <c r="AK67" i="1"/>
  <c r="AI67" i="1"/>
  <c r="AH67" i="1"/>
  <c r="AG67" i="1"/>
  <c r="AF67" i="1"/>
  <c r="AC67" i="1"/>
  <c r="AB67" i="1"/>
  <c r="AA67" i="1"/>
  <c r="Z67" i="1"/>
  <c r="Y67" i="1"/>
  <c r="X67" i="1"/>
  <c r="V67" i="1"/>
  <c r="U67" i="1"/>
  <c r="S67" i="1"/>
  <c r="R67" i="1"/>
  <c r="Q67" i="1"/>
  <c r="P67" i="1"/>
  <c r="O67" i="1"/>
  <c r="N67" i="1"/>
  <c r="AU66" i="1"/>
  <c r="AS66" i="1"/>
  <c r="AR66" i="1"/>
  <c r="AJ66" i="1"/>
  <c r="AI66" i="1"/>
  <c r="X66" i="1"/>
  <c r="W66" i="1"/>
  <c r="M66" i="1"/>
  <c r="AU65" i="1"/>
  <c r="AU64" i="1" s="1"/>
  <c r="AS65" i="1"/>
  <c r="AR65" i="1"/>
  <c r="AJ65" i="1"/>
  <c r="AI65" i="1"/>
  <c r="AI64" i="1" s="1"/>
  <c r="X65" i="1"/>
  <c r="X64" i="1" s="1"/>
  <c r="W65" i="1"/>
  <c r="M65" i="1"/>
  <c r="AX64" i="1"/>
  <c r="AW64" i="1"/>
  <c r="AV64" i="1"/>
  <c r="AS64" i="1"/>
  <c r="AR64" i="1"/>
  <c r="AQ64" i="1"/>
  <c r="AP64" i="1"/>
  <c r="AO64" i="1"/>
  <c r="AN64" i="1"/>
  <c r="AM64" i="1"/>
  <c r="AL64" i="1"/>
  <c r="AK64" i="1"/>
  <c r="AJ64" i="1"/>
  <c r="AH64" i="1"/>
  <c r="AG64" i="1"/>
  <c r="AF64" i="1"/>
  <c r="AC64" i="1"/>
  <c r="AB64" i="1"/>
  <c r="AA64" i="1"/>
  <c r="Z64" i="1"/>
  <c r="Y64" i="1"/>
  <c r="W64" i="1"/>
  <c r="V64" i="1"/>
  <c r="U64" i="1"/>
  <c r="S64" i="1"/>
  <c r="R64" i="1"/>
  <c r="Q64" i="1"/>
  <c r="P64" i="1"/>
  <c r="O64" i="1"/>
  <c r="N64" i="1"/>
  <c r="M64" i="1"/>
  <c r="AR61" i="1"/>
  <c r="AS61" i="1" s="1"/>
  <c r="AU61" i="1" s="1"/>
  <c r="AJ61" i="1"/>
  <c r="AI61" i="1"/>
  <c r="X61" i="1"/>
  <c r="W61" i="1"/>
  <c r="M61" i="1"/>
  <c r="AR60" i="1"/>
  <c r="AS60" i="1" s="1"/>
  <c r="AU60" i="1" s="1"/>
  <c r="AJ60" i="1"/>
  <c r="AI60" i="1"/>
  <c r="X60" i="1"/>
  <c r="W60" i="1"/>
  <c r="M60" i="1"/>
  <c r="AR59" i="1"/>
  <c r="AS59" i="1" s="1"/>
  <c r="AU59" i="1" s="1"/>
  <c r="AJ59" i="1"/>
  <c r="AI59" i="1"/>
  <c r="X59" i="1"/>
  <c r="W59" i="1"/>
  <c r="M59" i="1"/>
  <c r="AS58" i="1"/>
  <c r="AU58" i="1" s="1"/>
  <c r="AR58" i="1"/>
  <c r="AJ58" i="1"/>
  <c r="AI58" i="1"/>
  <c r="X58" i="1"/>
  <c r="W58" i="1"/>
  <c r="M58" i="1"/>
  <c r="AS57" i="1"/>
  <c r="AU57" i="1" s="1"/>
  <c r="AR57" i="1"/>
  <c r="AJ57" i="1"/>
  <c r="AI57" i="1"/>
  <c r="X57" i="1"/>
  <c r="W57" i="1"/>
  <c r="M57" i="1"/>
  <c r="AR56" i="1"/>
  <c r="AR55" i="1" s="1"/>
  <c r="AJ56" i="1"/>
  <c r="AI56" i="1"/>
  <c r="X56" i="1"/>
  <c r="W56" i="1"/>
  <c r="W55" i="1" s="1"/>
  <c r="M56" i="1"/>
  <c r="AX55" i="1"/>
  <c r="AW55" i="1"/>
  <c r="AV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C55" i="1"/>
  <c r="AB55" i="1"/>
  <c r="AA55" i="1"/>
  <c r="Z55" i="1"/>
  <c r="Y55" i="1"/>
  <c r="V55" i="1"/>
  <c r="U55" i="1"/>
  <c r="U46" i="1" s="1"/>
  <c r="S55" i="1"/>
  <c r="R55" i="1"/>
  <c r="Q55" i="1"/>
  <c r="P55" i="1"/>
  <c r="P46" i="1" s="1"/>
  <c r="O55" i="1"/>
  <c r="N55" i="1"/>
  <c r="M55" i="1"/>
  <c r="AU54" i="1"/>
  <c r="AU53" i="1" s="1"/>
  <c r="AS54" i="1"/>
  <c r="AR54" i="1"/>
  <c r="AJ54" i="1"/>
  <c r="AJ53" i="1" s="1"/>
  <c r="AI54" i="1"/>
  <c r="AI53" i="1" s="1"/>
  <c r="X54" i="1"/>
  <c r="W54" i="1"/>
  <c r="M54" i="1"/>
  <c r="AX53" i="1"/>
  <c r="AW53" i="1"/>
  <c r="AV53" i="1"/>
  <c r="AS53" i="1"/>
  <c r="AR53" i="1"/>
  <c r="AQ53" i="1"/>
  <c r="AP53" i="1"/>
  <c r="AO53" i="1"/>
  <c r="AO46" i="1" s="1"/>
  <c r="AO45" i="1" s="1"/>
  <c r="AN53" i="1"/>
  <c r="AM53" i="1"/>
  <c r="AL53" i="1"/>
  <c r="AK53" i="1"/>
  <c r="AK46" i="1" s="1"/>
  <c r="AK45" i="1" s="1"/>
  <c r="AH53" i="1"/>
  <c r="AG53" i="1"/>
  <c r="AG46" i="1" s="1"/>
  <c r="AG45" i="1" s="1"/>
  <c r="AF53" i="1"/>
  <c r="AC53" i="1"/>
  <c r="AB53" i="1"/>
  <c r="AA53" i="1"/>
  <c r="AA46" i="1" s="1"/>
  <c r="AA45" i="1" s="1"/>
  <c r="Z53" i="1"/>
  <c r="Y53" i="1"/>
  <c r="X53" i="1"/>
  <c r="W53" i="1"/>
  <c r="W46" i="1" s="1"/>
  <c r="W45" i="1" s="1"/>
  <c r="V53" i="1"/>
  <c r="V46" i="1" s="1"/>
  <c r="V45" i="1" s="1"/>
  <c r="U53" i="1"/>
  <c r="S53" i="1"/>
  <c r="R53" i="1"/>
  <c r="R46" i="1" s="1"/>
  <c r="R45" i="1" s="1"/>
  <c r="Q53" i="1"/>
  <c r="Q46" i="1" s="1"/>
  <c r="Q45" i="1" s="1"/>
  <c r="P53" i="1"/>
  <c r="O53" i="1"/>
  <c r="N53" i="1"/>
  <c r="N46" i="1" s="1"/>
  <c r="N45" i="1" s="1"/>
  <c r="M53" i="1"/>
  <c r="AS50" i="1"/>
  <c r="AR50" i="1"/>
  <c r="AJ50" i="1"/>
  <c r="AI50" i="1"/>
  <c r="X50" i="1"/>
  <c r="W50" i="1"/>
  <c r="W49" i="1" s="1"/>
  <c r="M50" i="1"/>
  <c r="M49" i="1" s="1"/>
  <c r="M46" i="1" s="1"/>
  <c r="AW49" i="1"/>
  <c r="AV49" i="1"/>
  <c r="AU49" i="1"/>
  <c r="AR49" i="1"/>
  <c r="AQ49" i="1"/>
  <c r="AQ46" i="1" s="1"/>
  <c r="AQ45" i="1" s="1"/>
  <c r="AP49" i="1"/>
  <c r="AO49" i="1"/>
  <c r="AN49" i="1"/>
  <c r="AN46" i="1" s="1"/>
  <c r="AN45" i="1" s="1"/>
  <c r="AM49" i="1"/>
  <c r="AM46" i="1" s="1"/>
  <c r="AM45" i="1" s="1"/>
  <c r="AL49" i="1"/>
  <c r="AK49" i="1"/>
  <c r="AJ49" i="1"/>
  <c r="AI49" i="1"/>
  <c r="AI46" i="1" s="1"/>
  <c r="AH49" i="1"/>
  <c r="AG49" i="1"/>
  <c r="AF49" i="1"/>
  <c r="AF46" i="1" s="1"/>
  <c r="AF45" i="1" s="1"/>
  <c r="AC49" i="1"/>
  <c r="AC46" i="1" s="1"/>
  <c r="AB49" i="1"/>
  <c r="AA49" i="1"/>
  <c r="Z49" i="1"/>
  <c r="Z46" i="1" s="1"/>
  <c r="Z45" i="1" s="1"/>
  <c r="Y49" i="1"/>
  <c r="Y46" i="1" s="1"/>
  <c r="X49" i="1"/>
  <c r="V49" i="1"/>
  <c r="U49" i="1"/>
  <c r="S49" i="1"/>
  <c r="R49" i="1"/>
  <c r="Q49" i="1"/>
  <c r="P49" i="1"/>
  <c r="O49" i="1"/>
  <c r="N49" i="1"/>
  <c r="AW46" i="1"/>
  <c r="AP46" i="1"/>
  <c r="AP45" i="1" s="1"/>
  <c r="AL46" i="1"/>
  <c r="AL45" i="1" s="1"/>
  <c r="AH46" i="1"/>
  <c r="AH45" i="1" s="1"/>
  <c r="AB46" i="1"/>
  <c r="AB45" i="1" s="1"/>
  <c r="S46" i="1"/>
  <c r="S45" i="1" s="1"/>
  <c r="O46" i="1"/>
  <c r="O45" i="1" s="1"/>
  <c r="AW45" i="1"/>
  <c r="AI44" i="1"/>
  <c r="AR43" i="1"/>
  <c r="AR33" i="1" s="1"/>
  <c r="AR29" i="1" s="1"/>
  <c r="AJ43" i="1"/>
  <c r="AI43" i="1"/>
  <c r="X43" i="1"/>
  <c r="W43" i="1"/>
  <c r="AR42" i="1"/>
  <c r="AS42" i="1" s="1"/>
  <c r="AJ42" i="1"/>
  <c r="AI42" i="1"/>
  <c r="X42" i="1"/>
  <c r="W42" i="1"/>
  <c r="AJ41" i="1"/>
  <c r="AI41" i="1"/>
  <c r="X41" i="1"/>
  <c r="W41" i="1"/>
  <c r="M41" i="1"/>
  <c r="AJ40" i="1"/>
  <c r="AI40" i="1"/>
  <c r="X40" i="1"/>
  <c r="W40" i="1"/>
  <c r="M40" i="1"/>
  <c r="AJ39" i="1"/>
  <c r="AI39" i="1"/>
  <c r="X39" i="1"/>
  <c r="W39" i="1"/>
  <c r="M39" i="1"/>
  <c r="AJ38" i="1"/>
  <c r="AI38" i="1"/>
  <c r="X38" i="1"/>
  <c r="W38" i="1"/>
  <c r="M38" i="1"/>
  <c r="AJ37" i="1"/>
  <c r="AI37" i="1"/>
  <c r="X37" i="1"/>
  <c r="W37" i="1"/>
  <c r="M37" i="1"/>
  <c r="AJ36" i="1"/>
  <c r="AI36" i="1"/>
  <c r="X36" i="1"/>
  <c r="W36" i="1"/>
  <c r="M36" i="1"/>
  <c r="AJ35" i="1"/>
  <c r="AI35" i="1"/>
  <c r="AI33" i="1" s="1"/>
  <c r="AI29" i="1" s="1"/>
  <c r="X35" i="1"/>
  <c r="W35" i="1"/>
  <c r="M35" i="1"/>
  <c r="AJ34" i="1"/>
  <c r="AI34" i="1"/>
  <c r="X34" i="1"/>
  <c r="W34" i="1"/>
  <c r="W33" i="1" s="1"/>
  <c r="W29" i="1" s="1"/>
  <c r="W175" i="1" s="1"/>
  <c r="M34" i="1"/>
  <c r="AX33" i="1"/>
  <c r="AW33" i="1"/>
  <c r="AV33" i="1"/>
  <c r="AV29" i="1" s="1"/>
  <c r="AQ33" i="1"/>
  <c r="AQ29" i="1" s="1"/>
  <c r="AQ175" i="1" s="1"/>
  <c r="AP33" i="1"/>
  <c r="AP29" i="1" s="1"/>
  <c r="AP175" i="1" s="1"/>
  <c r="AO33" i="1"/>
  <c r="AN33" i="1"/>
  <c r="AM33" i="1"/>
  <c r="AM29" i="1" s="1"/>
  <c r="AM175" i="1" s="1"/>
  <c r="AL33" i="1"/>
  <c r="AL29" i="1" s="1"/>
  <c r="AL175" i="1" s="1"/>
  <c r="AK33" i="1"/>
  <c r="AJ33" i="1" s="1"/>
  <c r="AJ29" i="1" s="1"/>
  <c r="AH33" i="1"/>
  <c r="AH29" i="1" s="1"/>
  <c r="AG33" i="1"/>
  <c r="AF33" i="1"/>
  <c r="AC33" i="1"/>
  <c r="AC29" i="1" s="1"/>
  <c r="AB33" i="1"/>
  <c r="AB29" i="1" s="1"/>
  <c r="AB175" i="1" s="1"/>
  <c r="AA33" i="1"/>
  <c r="Z33" i="1"/>
  <c r="Y33" i="1"/>
  <c r="Y29" i="1" s="1"/>
  <c r="V33" i="1"/>
  <c r="U33" i="1"/>
  <c r="U29" i="1" s="1"/>
  <c r="S33" i="1"/>
  <c r="S29" i="1" s="1"/>
  <c r="S175" i="1" s="1"/>
  <c r="R33" i="1"/>
  <c r="Q33" i="1"/>
  <c r="P33" i="1"/>
  <c r="P29" i="1" s="1"/>
  <c r="O33" i="1"/>
  <c r="O29" i="1" s="1"/>
  <c r="O175" i="1" s="1"/>
  <c r="N33" i="1"/>
  <c r="M33" i="1" s="1"/>
  <c r="M29" i="1" s="1"/>
  <c r="AX29" i="1"/>
  <c r="AW29" i="1"/>
  <c r="AW175" i="1" s="1"/>
  <c r="AO29" i="1"/>
  <c r="AN29" i="1"/>
  <c r="AK29" i="1"/>
  <c r="AG29" i="1"/>
  <c r="AF29" i="1"/>
  <c r="AA29" i="1"/>
  <c r="Z29" i="1"/>
  <c r="V29" i="1"/>
  <c r="R29" i="1"/>
  <c r="Q29" i="1"/>
  <c r="N29" i="1"/>
  <c r="E17" i="1"/>
  <c r="AU42" i="1" l="1"/>
  <c r="AS33" i="1"/>
  <c r="AS29" i="1" s="1"/>
  <c r="AC45" i="1"/>
  <c r="AC175" i="1" s="1"/>
  <c r="AH175" i="1"/>
  <c r="AJ46" i="1"/>
  <c r="AJ45" i="1" s="1"/>
  <c r="AJ175" i="1" s="1"/>
  <c r="P45" i="1"/>
  <c r="P175" i="1" s="1"/>
  <c r="M98" i="1"/>
  <c r="M45" i="1" s="1"/>
  <c r="M175" i="1" s="1"/>
  <c r="AJ98" i="1"/>
  <c r="Q175" i="1"/>
  <c r="Z175" i="1"/>
  <c r="AS68" i="1"/>
  <c r="AR67" i="1"/>
  <c r="AR46" i="1" s="1"/>
  <c r="AR45" i="1" s="1"/>
  <c r="AR175" i="1" s="1"/>
  <c r="AX106" i="1"/>
  <c r="AX105" i="1" s="1"/>
  <c r="AX98" i="1" s="1"/>
  <c r="AS105" i="1"/>
  <c r="AS43" i="1"/>
  <c r="AU43" i="1" s="1"/>
  <c r="X55" i="1"/>
  <c r="X46" i="1" s="1"/>
  <c r="X45" i="1" s="1"/>
  <c r="AS56" i="1"/>
  <c r="Y69" i="1"/>
  <c r="Y45" i="1" s="1"/>
  <c r="Y175" i="1" s="1"/>
  <c r="AC69" i="1"/>
  <c r="AI69" i="1"/>
  <c r="AI45" i="1" s="1"/>
  <c r="AI175" i="1" s="1"/>
  <c r="AS74" i="1"/>
  <c r="AR73" i="1"/>
  <c r="AR69" i="1" s="1"/>
  <c r="AU103" i="1"/>
  <c r="AU100" i="1" s="1"/>
  <c r="AU98" i="1" s="1"/>
  <c r="AS100" i="1"/>
  <c r="AS98" i="1" s="1"/>
  <c r="N175" i="1"/>
  <c r="R175" i="1"/>
  <c r="AA175" i="1"/>
  <c r="AG175" i="1"/>
  <c r="AK175" i="1"/>
  <c r="AO175" i="1"/>
  <c r="P69" i="1"/>
  <c r="U69" i="1"/>
  <c r="U45" i="1" s="1"/>
  <c r="U175" i="1" s="1"/>
  <c r="AS81" i="1"/>
  <c r="AX140" i="1"/>
  <c r="V175" i="1"/>
  <c r="AF175" i="1"/>
  <c r="AN175" i="1"/>
  <c r="X33" i="1"/>
  <c r="X29" i="1" s="1"/>
  <c r="AV46" i="1"/>
  <c r="AV45" i="1" s="1"/>
  <c r="AV175" i="1" s="1"/>
  <c r="AX50" i="1"/>
  <c r="AX49" i="1" s="1"/>
  <c r="AX46" i="1" s="1"/>
  <c r="AS49" i="1"/>
  <c r="X98" i="1"/>
  <c r="AI98" i="1"/>
  <c r="AR136" i="1"/>
  <c r="AR134" i="1" s="1"/>
  <c r="AU141" i="1"/>
  <c r="AU140" i="1" s="1"/>
  <c r="AS140" i="1"/>
  <c r="X175" i="1" l="1"/>
  <c r="AU68" i="1"/>
  <c r="AU67" i="1" s="1"/>
  <c r="AS67" i="1"/>
  <c r="AU33" i="1"/>
  <c r="AU29" i="1" s="1"/>
  <c r="AX45" i="1"/>
  <c r="AX175" i="1" s="1"/>
  <c r="AU74" i="1"/>
  <c r="AU73" i="1" s="1"/>
  <c r="AU69" i="1" s="1"/>
  <c r="AS73" i="1"/>
  <c r="AS69" i="1" s="1"/>
  <c r="AU56" i="1"/>
  <c r="AU55" i="1" s="1"/>
  <c r="AU46" i="1" s="1"/>
  <c r="AU45" i="1" s="1"/>
  <c r="AS55" i="1"/>
  <c r="AS46" i="1" s="1"/>
  <c r="AS45" i="1" s="1"/>
  <c r="AS175" i="1" s="1"/>
  <c r="AU175" i="1" l="1"/>
</calcChain>
</file>

<file path=xl/sharedStrings.xml><?xml version="1.0" encoding="utf-8"?>
<sst xmlns="http://schemas.openxmlformats.org/spreadsheetml/2006/main" count="392" uniqueCount="264">
  <si>
    <t>Šilumos kainų nustatymo metodikos</t>
  </si>
  <si>
    <t>4 priedas</t>
  </si>
  <si>
    <t>Duomenys apie ūkio subjektą:</t>
  </si>
  <si>
    <t>Duomenys apie kontaktinį asmenį:</t>
  </si>
  <si>
    <t>Pavadinimas</t>
  </si>
  <si>
    <t>UAB "ENG"</t>
  </si>
  <si>
    <t>V., pavardė</t>
  </si>
  <si>
    <t>Kodas</t>
  </si>
  <si>
    <t>Pareigos</t>
  </si>
  <si>
    <t>Buveinės adresas</t>
  </si>
  <si>
    <t>Telefonas</t>
  </si>
  <si>
    <t>Faksas</t>
  </si>
  <si>
    <t>El.paštas</t>
  </si>
  <si>
    <t>Tinklalapis</t>
  </si>
  <si>
    <t xml:space="preserve">2021 m. ŪKIO SUBJEKTO ILGALAIKIO TURTO VERTĖS IR NUSIDĖVĖJIMO ATASKAITA </t>
  </si>
  <si>
    <t>ataskaitinio laikotarpio</t>
  </si>
  <si>
    <t>sudarymo data</t>
  </si>
  <si>
    <t>Invento-rinis numeris</t>
  </si>
  <si>
    <t>Įvedimo į eksploata-ciją data</t>
  </si>
  <si>
    <t>Rekonstrukcijos ir remontų, didinančių turto vertę, atlikimo data</t>
  </si>
  <si>
    <t>Nudėvėjimo (eksploat.) laikotarpis</t>
  </si>
  <si>
    <t>Suderinimo data ir nutarimo Nr.</t>
  </si>
  <si>
    <t>Ataskaitinio laikotarpio pradžiai</t>
  </si>
  <si>
    <t xml:space="preserve">Per ataskaitinį laikotarpį </t>
  </si>
  <si>
    <t>Ataskaitinio laikotarpio pabaigai</t>
  </si>
  <si>
    <t>Sistema GARLIAVOS</t>
  </si>
  <si>
    <t>Nepaskirstoma</t>
  </si>
  <si>
    <t>Įsigijimo savikaina, iš viso:</t>
  </si>
  <si>
    <t>Įsigijimo savikainos dalis iš</t>
  </si>
  <si>
    <t>Nesuderinta vertė**</t>
  </si>
  <si>
    <t>Nenaudoja-ma vertė***</t>
  </si>
  <si>
    <t>Turto reguliavimo apskaitoje</t>
  </si>
  <si>
    <t>Įsigijimo savikainos pokytis iš viso:</t>
  </si>
  <si>
    <t>Įsigijimo savikainos pokytis iš</t>
  </si>
  <si>
    <t>Nesuderintos vertės pokytis**</t>
  </si>
  <si>
    <t>Reguliuojamų kainų verslo vienetams ir paslaugoms (produktams) draudžiamo priskirti turto vertė2,4</t>
  </si>
  <si>
    <t>Metinis nusidėvėjim. (leidžiamos priskirti turto vertės)</t>
  </si>
  <si>
    <t>Metinis nusidėvėjim. (draudžiamos priskirti turto vertės)</t>
  </si>
  <si>
    <t>Šilumos energijos gamybos verslo vienetas</t>
  </si>
  <si>
    <t>Kitos reguliuojamos veiklos verslo vienetas</t>
  </si>
  <si>
    <t>ILGALAIKIO TURTO VIENETŲ SĄRAŠAS</t>
  </si>
  <si>
    <t>ES strukt. fondų</t>
  </si>
  <si>
    <t>Dotacijų, subsidijų</t>
  </si>
  <si>
    <t>Vartotojų</t>
  </si>
  <si>
    <t>Ūkio subjekto lėšų</t>
  </si>
  <si>
    <t>Nudėvėtina įsigijimo savikaina</t>
  </si>
  <si>
    <t>Sukauptas nusidėvėjim.</t>
  </si>
  <si>
    <t>Nudėvėtina likutinė vertė</t>
  </si>
  <si>
    <t>Nudėvėtina įsigijimo savikainos pokytis</t>
  </si>
  <si>
    <t>Sukaupto nusidėvėjim. Pokytis</t>
  </si>
  <si>
    <t>Nudėvėtinos likutinės vertės pokytis</t>
  </si>
  <si>
    <t>Eur</t>
  </si>
  <si>
    <t>Šilumos gamyba</t>
  </si>
  <si>
    <t>Elektros gamyba</t>
  </si>
  <si>
    <t>Pastabos</t>
  </si>
  <si>
    <t>(a)</t>
  </si>
  <si>
    <t>(b)</t>
  </si>
  <si>
    <t>(d)</t>
  </si>
  <si>
    <t>(e)</t>
  </si>
  <si>
    <t>(h)</t>
  </si>
  <si>
    <t>(f)</t>
  </si>
  <si>
    <t>(g)</t>
  </si>
  <si>
    <t>(h)=(d)-(e)-(f)-(g)</t>
  </si>
  <si>
    <t>(i)</t>
  </si>
  <si>
    <t>(j)</t>
  </si>
  <si>
    <t>(k)=(h)-(i)-(j)</t>
  </si>
  <si>
    <t>(l)</t>
  </si>
  <si>
    <t>(m)=(k)-(l)</t>
  </si>
  <si>
    <t>(n)</t>
  </si>
  <si>
    <t>(o)</t>
  </si>
  <si>
    <t>(p)</t>
  </si>
  <si>
    <t>(q)</t>
  </si>
  <si>
    <t>(r)=(n)-(o)-(p)-(q)</t>
  </si>
  <si>
    <t>(s)</t>
  </si>
  <si>
    <t>(t)</t>
  </si>
  <si>
    <t>(u)=(r)-(s)-(t)</t>
  </si>
  <si>
    <t>(v)</t>
  </si>
  <si>
    <t>(z)=(u)-(v)</t>
  </si>
  <si>
    <t>(aa)</t>
  </si>
  <si>
    <t>(ab)</t>
  </si>
  <si>
    <t>(ac)</t>
  </si>
  <si>
    <t>(ad)</t>
  </si>
  <si>
    <t>(ae)=(aa)-(ab)-(ac)-(ad)</t>
  </si>
  <si>
    <t>(af)</t>
  </si>
  <si>
    <t>(ag)</t>
  </si>
  <si>
    <t>(ah)=(ae)-(af)-(ag)</t>
  </si>
  <si>
    <t>(ai)</t>
  </si>
  <si>
    <t>(aj)=(ah)-(ai)</t>
  </si>
  <si>
    <t>I.</t>
  </si>
  <si>
    <t>NEMATERIALUSIS ILGALAIKIS TURTAS</t>
  </si>
  <si>
    <t>I.1.</t>
  </si>
  <si>
    <t>PLĖTROS DARBAI</t>
  </si>
  <si>
    <t>I.2.</t>
  </si>
  <si>
    <t>PRESTIŽAS</t>
  </si>
  <si>
    <t>I.3.</t>
  </si>
  <si>
    <t>PATENTAI, LICENCIJOS, ĮSIGYTOS TEISĖS</t>
  </si>
  <si>
    <t>I.4.</t>
  </si>
  <si>
    <t>PROGRAMINĖ ĮRANGA</t>
  </si>
  <si>
    <t>Programa Xcelsius Engage 2008 Full Licensija 7008075-1T2</t>
  </si>
  <si>
    <t>2009.11.03</t>
  </si>
  <si>
    <t>Programos modulis"Stekas apskaita"</t>
  </si>
  <si>
    <t>2010.02.17</t>
  </si>
  <si>
    <t>Programa Windows PRO 7 UPG OLP NL FOREFRONT UAG CAL SA OLP</t>
  </si>
  <si>
    <t>2010.09.16</t>
  </si>
  <si>
    <t>Programos modulis Darbo užmokesčio apskaita</t>
  </si>
  <si>
    <t>Kompiuterinė programa MICROSFT OFFICE HOME &amp; BUS2010 WIN32</t>
  </si>
  <si>
    <t>2012.10.05</t>
  </si>
  <si>
    <t>Kompiuterinė programa MICROSOFT OFFICE HOME &amp; BUS 2010 WIN32</t>
  </si>
  <si>
    <t>2012.11.12</t>
  </si>
  <si>
    <t>Kompiuterinė programa MICROSOFT OFFICE HOME&amp;BUS 2010 WIN32</t>
  </si>
  <si>
    <t>2013.03.19</t>
  </si>
  <si>
    <t>Programa Microsoft T5D-01574Office Home</t>
  </si>
  <si>
    <t>Programa MS Office Home and Business 2019 (Garliava)</t>
  </si>
  <si>
    <t>Programa MS Windows 10 Pro 64bit DVD OEM (Garliava)</t>
  </si>
  <si>
    <t>I.5.</t>
  </si>
  <si>
    <t>KITAS NEMATERIALUSIS TURTAS</t>
  </si>
  <si>
    <t>II.</t>
  </si>
  <si>
    <t>MATERIALUSIS ILGALAIKIS TURTAS</t>
  </si>
  <si>
    <t>II.2.</t>
  </si>
  <si>
    <t>PASTATAI IR STATINIAI</t>
  </si>
  <si>
    <t>GAMYBINĖS PASKIRTIES PASTATAI, STATINIAI: KATILINĖS</t>
  </si>
  <si>
    <t>GAMYBINĖS PASKIRTIES PASTATAI, STATINIAI: KONTEINERINĖS KATILINĖS, SIURBLINĖS</t>
  </si>
  <si>
    <t>GAMYBINĖS PASKIRTIES PASTATAI, STATINIAI: KITI TECHNOLOGINĖS PASKIRTIES</t>
  </si>
  <si>
    <t>Hidroelektrinė</t>
  </si>
  <si>
    <t>KITOS PASKIRTIES PASTATAI, STATINIAI: KURO (MAZUTO) REZERVUARAI</t>
  </si>
  <si>
    <t>KITOS PASKIRTIES PASTATAI, STATINIAI: DŪMTRAUKIAI MŪRINIAI, GELŽBETONINIAI</t>
  </si>
  <si>
    <t>KITOS PASKIRTIES PASTATAI, STATINIAI: DŪMTRAUKIAI METALINIAI</t>
  </si>
  <si>
    <t>Metalinis dūmtraukis</t>
  </si>
  <si>
    <t>2015-06-18 Nr. O3-371</t>
  </si>
  <si>
    <t>KITOS PASKIRTIES PASTATAI, STATINIAI: VAMZDYNAI</t>
  </si>
  <si>
    <t>Dūmų kanalai</t>
  </si>
  <si>
    <t xml:space="preserve">2016, 2017 m. </t>
  </si>
  <si>
    <t>Katilinės paduodamo termofikato vamzdynas (Garliava)</t>
  </si>
  <si>
    <t>2016, 2017 m.</t>
  </si>
  <si>
    <t>Katilinės grąžinamo termofikato vamzdynas (Garliava)</t>
  </si>
  <si>
    <t>Oro tiekimo vamzdynas(Garliava)</t>
  </si>
  <si>
    <t>Vidaus gamybinio ir gaisrų gesinimo vandentiekio vamzdynas (Garliava)</t>
  </si>
  <si>
    <t xml:space="preserve">2017 m. </t>
  </si>
  <si>
    <t>Vidaus vandentiekio ir buitinių nuotekų vamzdynas(Garliava)</t>
  </si>
  <si>
    <t>ADMINISTRACINĖS PASKIRTIES PASTATAI, STATINIAI</t>
  </si>
  <si>
    <t>KITOS PASKIRTIES PASTATAI, STATINIAI: GYVENAMIEJI, POILSIO</t>
  </si>
  <si>
    <t>KITOS PASKIRTIES PASTATAI, STATINIAI: KELIAI, ŠALIGATVIAI, AIKŠTELĖS, TVOROS</t>
  </si>
  <si>
    <t>Biokuro aikštelė</t>
  </si>
  <si>
    <t>Aptarnavimo aikštelės ir laiptai, plieninės konstrukcijos</t>
  </si>
  <si>
    <t>KITI  PASTATAI, STATINIAI: NURODYTI</t>
  </si>
  <si>
    <t>Automobilinės svarstyklės</t>
  </si>
  <si>
    <t>II.3.</t>
  </si>
  <si>
    <t>MAŠINOS IR ĮRENGIMAI</t>
  </si>
  <si>
    <t>MAŠINOS IR ĮRENGIMAI: KATILINIŲ ĮRENGIMAI, STACIONARIEJI GARO KATILAI</t>
  </si>
  <si>
    <t>MAŠINOS IR ĮRENGIMAI: VANDENS ŠILDYMO KATILAI</t>
  </si>
  <si>
    <t>Vandens šildymo katilas</t>
  </si>
  <si>
    <t>MAŠINOS IR ĮRENGIMAI: SIURBLIAI, KITI SIURBLINĖS ĮRENGIMAI</t>
  </si>
  <si>
    <t>Cirkuliaciniai siurbliai(Garliava)</t>
  </si>
  <si>
    <t>MAŠINOS IR ĮRENGIMAI: ŠILUMOS PUNKTAI, MAZGAI, MODULIAI</t>
  </si>
  <si>
    <t>KITI MAŠINOS IR ĮRENGIMAI: NURODYTI</t>
  </si>
  <si>
    <t>Ardyninė pakura</t>
  </si>
  <si>
    <t>2016, 2017, 2019 m., 2021 m.</t>
  </si>
  <si>
    <t>Ekonomaizeris</t>
  </si>
  <si>
    <t>Kuro sandėlio įranga</t>
  </si>
  <si>
    <t>Kuro transporterių sistema</t>
  </si>
  <si>
    <t>Oro tiekimo ventiliatoriai</t>
  </si>
  <si>
    <t>Pelenų šalinimo sistema</t>
  </si>
  <si>
    <t>Dūmų valymo sistema-multiciklonai</t>
  </si>
  <si>
    <t>Dūmų ventiliatorius su dažnio keitikliu</t>
  </si>
  <si>
    <t>Elektros, automatikos ir procesų valdymo įrengimai</t>
  </si>
  <si>
    <t>Sraigtinis kompresorius SPINN.E 1110 500 V400 ST</t>
  </si>
  <si>
    <t>2021-03-15 Nr. O3E-321</t>
  </si>
  <si>
    <t>Teleskopinis krautuvas JCB535-95, v/nr A553D</t>
  </si>
  <si>
    <t>Hidroelektrinės įranga (Pamusėliai)</t>
  </si>
  <si>
    <t>II.4.</t>
  </si>
  <si>
    <t>KITA ĮRANGA, PRIETAISAI, ĮRANKIAI, ĮRENGINIAI</t>
  </si>
  <si>
    <t>KITA ĮRANGA, PRIETAISAI, ĮRANKIAI, ĮRENGINIAI: VALDYMO, DUOMENŲ PERDAVIMO, KONTROLĖS SISTEMOS</t>
  </si>
  <si>
    <t>KITA ĮRANGA, PRIETAISAI, ĮRANKIAI, ĮRENGINIAI: ŠILUMOS KIEKIO APSKAITOS PRIETAISAI</t>
  </si>
  <si>
    <t>Šilumos apskaitos prietaisai(Garliava)</t>
  </si>
  <si>
    <t>KITA ĮRANGA, PRIETAISAI, ĮRANKIAI, ĮRENGINIAI: KITI ŠILUMOS MATAVIMO IR REGULIAVIMO PRIETAISAI</t>
  </si>
  <si>
    <t>KITA ĮRANGA, PRIETAISAI, ĮRANKIAI, ĮRENGINIAI: NURODYTI</t>
  </si>
  <si>
    <t>Dulkių siurblys SEBO-G2</t>
  </si>
  <si>
    <t>2010.11.16</t>
  </si>
  <si>
    <t>Kompiuteris I5-760</t>
  </si>
  <si>
    <t>Dulkių siurblys 445X ( su priedais)</t>
  </si>
  <si>
    <t>2012.08.07</t>
  </si>
  <si>
    <t>Kompiuteris Intel i5-3470/2x500GB Raid/4GB 1600MHz</t>
  </si>
  <si>
    <t>2013.01.22</t>
  </si>
  <si>
    <t>Serveris Asus, H77, DualDDR3-1600, 2xSATA3</t>
  </si>
  <si>
    <t>2013.02.07</t>
  </si>
  <si>
    <t>Kompiuteris SW OEM WIN 7 PRO SPI 64B 1PK PQC-04649 MS</t>
  </si>
  <si>
    <t>Kompiuteris 17R (5721) Silver, 17,3 FHD (1920x1080)</t>
  </si>
  <si>
    <t>2013.04.30</t>
  </si>
  <si>
    <t>Kompiuteris Inspiron 17R (5721) Silver, 17,3 FHD (1920x1080)</t>
  </si>
  <si>
    <t>2013.05.13</t>
  </si>
  <si>
    <t>Kavos aparatas Jura Impressa J9.3a TFT Aroma+</t>
  </si>
  <si>
    <t>2013.05.30</t>
  </si>
  <si>
    <t>Monitorius DELL LCD U3014 UltraSharp 30"</t>
  </si>
  <si>
    <t>2013.06.03</t>
  </si>
  <si>
    <t>Sisteminis blokas Intel i3-3470/Z77/8GB Ram 1600/60GB</t>
  </si>
  <si>
    <t>2013.06.14</t>
  </si>
  <si>
    <t>MacBook Pro 15,4 Retina QC</t>
  </si>
  <si>
    <t>Dokumentų naikintuvas REXEL Auto+300X</t>
  </si>
  <si>
    <t>Kompiuteris Mikronas Intel core l3 4160 2x500 4GB</t>
  </si>
  <si>
    <t>Kompiuteris Toshiba Z30-A-1E1</t>
  </si>
  <si>
    <t>Monitorius Apple Thunderbolt Display 27'B</t>
  </si>
  <si>
    <t>Apple iPad PRO 20 11 4G</t>
  </si>
  <si>
    <t>Deli LCD U25 15G 63 monitorius su priedais</t>
  </si>
  <si>
    <t>HP Probook 450 15,6 FHD ir priedai</t>
  </si>
  <si>
    <t>Šildytuvas</t>
  </si>
  <si>
    <t>Neš.komp Dell 3593 i7-1065G7 (Garliava)</t>
  </si>
  <si>
    <t>iPhone 13 Pro 512GB</t>
  </si>
  <si>
    <t>Įmontuojamas šaldytuvas Siemens K 187SKF31</t>
  </si>
  <si>
    <t>Mikrobangų krosnelė Siemens BE634RGS1</t>
  </si>
  <si>
    <t>Indaplovė Bosch SMV58N90EU</t>
  </si>
  <si>
    <t>II.5.</t>
  </si>
  <si>
    <t>TRANSPORTO PRIEMONĖS</t>
  </si>
  <si>
    <t>TRANSPORTO PRIEMONĖS: TRAKTORIAI, EKSKAVATORIAI, PAN.MECHANIZMAI</t>
  </si>
  <si>
    <t>TRANSPORTO PRIEMONĖS: LENGVIEJI AUTOMOBILIAI</t>
  </si>
  <si>
    <t>Automobilis Volvo S80</t>
  </si>
  <si>
    <t>Automobilis Skoda Octavia</t>
  </si>
  <si>
    <t>TRANSPORTO PRIEMONĖS: NURODYTI</t>
  </si>
  <si>
    <t>II. 6.</t>
  </si>
  <si>
    <t>KITAS MATERIALUSIS TURTAS: BALDAI, SPEC. DRABUŽIAI, KILIMAI, UŽUOLAIDOS IR PAN. TURTAS</t>
  </si>
  <si>
    <t>Metalinis konteineris Nr.1</t>
  </si>
  <si>
    <t>2017.12.13</t>
  </si>
  <si>
    <t>Metalinis konteineris Nr.2</t>
  </si>
  <si>
    <t>Vienvietis minkštasuolis</t>
  </si>
  <si>
    <t>2009.02.03</t>
  </si>
  <si>
    <t>Stalas su priestaliu (su užraktu) ir panelė</t>
  </si>
  <si>
    <t>2009.02.10</t>
  </si>
  <si>
    <t>Vadovo stalas</t>
  </si>
  <si>
    <t>Komoda</t>
  </si>
  <si>
    <t>Konferencinis stalas Laguna</t>
  </si>
  <si>
    <t>Stalas su panele BEA</t>
  </si>
  <si>
    <t>Stalas su 4-rių stalčių spintele ir panele</t>
  </si>
  <si>
    <t>2009.11.09</t>
  </si>
  <si>
    <t>Biuro baldai</t>
  </si>
  <si>
    <t>2011.02.28</t>
  </si>
  <si>
    <t>Stalas su 4-rių stalčių spintele</t>
  </si>
  <si>
    <t>2011.03.14</t>
  </si>
  <si>
    <t>2013.04.08</t>
  </si>
  <si>
    <t>Dokumentų spinta 800x404x1823 su plaušo nugarėle</t>
  </si>
  <si>
    <t>Kėdė Persona metalic (black plastic)</t>
  </si>
  <si>
    <t>Komoda prie printerių</t>
  </si>
  <si>
    <t>Virtuvinis stalas</t>
  </si>
  <si>
    <t>Koridoriaus spinta su lentynom</t>
  </si>
  <si>
    <t>Sisteminis blokas</t>
  </si>
  <si>
    <t>Siurblys PDE DLXB PH-RX-CL/m 8-10 EPDM</t>
  </si>
  <si>
    <t>Bizhup. C250i daugiaf.kop. su DF632/toneriais/Spintelė</t>
  </si>
  <si>
    <t>2019.12.12</t>
  </si>
  <si>
    <t>Archyvo baldai</t>
  </si>
  <si>
    <t>III.</t>
  </si>
  <si>
    <t>INVESTICINIS TURTAS</t>
  </si>
  <si>
    <t>IV.</t>
  </si>
  <si>
    <t>KITAS ILGALAIKIS TURTAS</t>
  </si>
  <si>
    <t>IŠ VISO:</t>
  </si>
  <si>
    <t>* ESSF, D, S - Europos Sąjungos struktūrinių fondų, taip pat dotacijų, subsidijų lėšomis</t>
  </si>
  <si>
    <t>** Su Komisija, atitinkamos savivaldybės taryba nesuderinta ilgalaikio turto (investicijų) vertė</t>
  </si>
  <si>
    <t>*** Nenaudojamo, esančio atsargose, užkonservuoto turto, nebaigtos statybos vertė</t>
  </si>
  <si>
    <t>**** Vartotojų ir nepriklausomų šilumos gamintojų už prijungimą prie tinklų sumokamomis lėšomis sukurta vertės dalis</t>
  </si>
  <si>
    <t>***** Veikloje naudojamas turtas, nuomojamas koncesijos, šilumos ūkio turto nuomos būdu</t>
  </si>
  <si>
    <t>Direktorius</t>
  </si>
  <si>
    <t>_________________</t>
  </si>
  <si>
    <t>Romualdas Rutka</t>
  </si>
  <si>
    <t>Tvirtinu:</t>
  </si>
  <si>
    <t xml:space="preserve">   Pareigos</t>
  </si>
  <si>
    <t>Parašas</t>
  </si>
  <si>
    <t>Vardas, pavardė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</si>
</sst>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L_t_-;\-* #,##0.00\ _L_t_-;_-* &quot;-&quot;??\ _L_t_-;_-@_-"/>
    <numFmt numFmtId="165" formatCode="_-* #,##0.0\ _L_t_-;\-* #,##0.0\ _L_t_-;_-* &quot;-&quot;??\ _L_t_-;_-@_-"/>
    <numFmt numFmtId="166" formatCode="_-* #,##0\ _L_t_-;\-* #,##0\ _L_t_-;_-* &quot;-&quot;??\ _L_t_-;_-@_-"/>
    <numFmt numFmtId="167" formatCode="yyyy/mm/dd;@"/>
    <numFmt numFmtId="168" formatCode="_(* #,##0.00_);_(* \(#,##0.00\);_(* &quot;-&quot;??_);_(@_)"/>
    <numFmt numFmtId="169" formatCode="_-* #,##0.00\ _€_-;\-* #,##0.00\ _€_-;_-* &quot;-&quot;??\ _€_-;_-@_-"/>
    <numFmt numFmtId="170" formatCode="_-* #,##0\ _€_-;\-* #,##0\ _€_-;_-* &quot;-&quot;??\ _€_-;_-@_-"/>
  </numFmts>
  <fonts count="35" x14ac:knownFonts="1">
    <font>
      <sz val="11"/>
      <color theme="1"/>
      <name val="Calibri"/>
      <family val="2"/>
      <charset val="186"/>
      <scheme val="minor"/>
    </font>
    <font>
      <sz val="10"/>
      <color indexed="8"/>
      <name val="Arial Narrow"/>
      <family val="2"/>
    </font>
    <font>
      <sz val="10"/>
      <color indexed="8"/>
      <name val="Times New Roman"/>
      <family val="1"/>
      <charset val="186"/>
    </font>
    <font>
      <u/>
      <sz val="11"/>
      <color theme="10"/>
      <name val="Calibri"/>
      <family val="2"/>
      <charset val="186"/>
    </font>
    <font>
      <u/>
      <sz val="10"/>
      <color indexed="12"/>
      <name val="Arial Narrow"/>
      <family val="2"/>
    </font>
    <font>
      <u/>
      <sz val="10"/>
      <color indexed="12"/>
      <name val="Times New Roman"/>
      <family val="1"/>
      <charset val="186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Times New Roman"/>
      <family val="1"/>
      <charset val="186"/>
    </font>
    <font>
      <b/>
      <sz val="12"/>
      <color indexed="8"/>
      <name val="Arial Narrow"/>
      <family val="2"/>
    </font>
    <font>
      <sz val="11"/>
      <color indexed="8"/>
      <name val="Calibri"/>
      <family val="2"/>
      <charset val="186"/>
    </font>
    <font>
      <sz val="10"/>
      <name val="Arial Narrow"/>
      <family val="2"/>
    </font>
    <font>
      <b/>
      <sz val="10"/>
      <color indexed="8"/>
      <name val="Times New Roman"/>
      <family val="1"/>
      <charset val="186"/>
    </font>
    <font>
      <b/>
      <sz val="10"/>
      <color indexed="8"/>
      <name val="Arial Narrow"/>
      <family val="2"/>
    </font>
    <font>
      <sz val="8"/>
      <color indexed="8"/>
      <name val="Times New Roman"/>
      <family val="1"/>
      <charset val="186"/>
    </font>
    <font>
      <sz val="8"/>
      <color indexed="8"/>
      <name val="Arial Narrow"/>
      <family val="2"/>
    </font>
    <font>
      <b/>
      <i/>
      <sz val="10"/>
      <color indexed="8"/>
      <name val="Arial Narrow"/>
      <family val="2"/>
    </font>
    <font>
      <b/>
      <sz val="10"/>
      <color indexed="8"/>
      <name val="Calibri"/>
      <family val="2"/>
      <charset val="186"/>
    </font>
    <font>
      <sz val="10"/>
      <name val="Arial"/>
      <family val="2"/>
      <charset val="186"/>
    </font>
    <font>
      <b/>
      <sz val="10"/>
      <name val="Arial Narrow"/>
      <family val="2"/>
    </font>
    <font>
      <sz val="11"/>
      <color rgb="FF000000"/>
      <name val="Calibri"/>
      <family val="2"/>
    </font>
    <font>
      <sz val="10"/>
      <color rgb="FF00B0F0"/>
      <name val="Arial Narrow"/>
      <family val="2"/>
    </font>
    <font>
      <i/>
      <sz val="10"/>
      <name val="Arial Narrow"/>
      <family val="2"/>
    </font>
    <font>
      <b/>
      <sz val="10"/>
      <color rgb="FF00B0F0"/>
      <name val="Calibri"/>
      <family val="2"/>
      <charset val="186"/>
    </font>
    <font>
      <sz val="10"/>
      <color rgb="FF000000"/>
      <name val="Arial Narrow"/>
      <family val="2"/>
    </font>
    <font>
      <i/>
      <sz val="10"/>
      <color rgb="FF000000"/>
      <name val="Arial Narrow"/>
      <family val="2"/>
    </font>
    <font>
      <i/>
      <sz val="10"/>
      <color indexed="8"/>
      <name val="Arial Narrow"/>
      <family val="2"/>
    </font>
    <font>
      <i/>
      <sz val="10"/>
      <color rgb="FF00B0F0"/>
      <name val="Arial Narrow"/>
      <family val="2"/>
    </font>
    <font>
      <i/>
      <sz val="10"/>
      <color theme="1"/>
      <name val="Arial Narrow"/>
      <family val="2"/>
    </font>
    <font>
      <b/>
      <i/>
      <sz val="10"/>
      <color indexed="8"/>
      <name val="Calibri"/>
      <family val="2"/>
      <charset val="186"/>
    </font>
    <font>
      <sz val="10"/>
      <color indexed="8"/>
      <name val="Calibri"/>
      <family val="2"/>
      <charset val="186"/>
    </font>
    <font>
      <sz val="11"/>
      <color theme="1"/>
      <name val="Arial Narrow"/>
      <family val="2"/>
    </font>
    <font>
      <sz val="11"/>
      <name val="Arial Narrow"/>
      <family val="2"/>
    </font>
    <font>
      <u/>
      <sz val="10"/>
      <color indexed="8"/>
      <name val="Arial Narrow"/>
      <family val="2"/>
    </font>
    <font>
      <sz val="11"/>
      <color indexed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0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0" fillId="0" borderId="0"/>
  </cellStyleXfs>
  <cellXfs count="44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0" borderId="0" xfId="0" applyFont="1"/>
    <xf numFmtId="0" fontId="2" fillId="2" borderId="0" xfId="0" applyFont="1" applyFill="1"/>
    <xf numFmtId="0" fontId="4" fillId="2" borderId="0" xfId="2" applyFont="1" applyFill="1" applyAlignment="1" applyProtection="1"/>
    <xf numFmtId="0" fontId="5" fillId="2" borderId="0" xfId="2" applyFont="1" applyFill="1" applyAlignment="1" applyProtection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/>
    <xf numFmtId="0" fontId="6" fillId="3" borderId="4" xfId="0" applyFont="1" applyFill="1" applyBorder="1"/>
    <xf numFmtId="0" fontId="1" fillId="2" borderId="0" xfId="0" applyFont="1" applyFill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0" fontId="6" fillId="2" borderId="0" xfId="0" applyFont="1" applyFill="1"/>
    <xf numFmtId="0" fontId="7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1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4" fontId="2" fillId="3" borderId="0" xfId="0" applyNumberFormat="1" applyFont="1" applyFill="1" applyAlignment="1">
      <alignment horizontal="center" vertical="center"/>
    </xf>
    <xf numFmtId="165" fontId="1" fillId="2" borderId="0" xfId="1" applyNumberFormat="1" applyFont="1" applyFill="1" applyBorder="1"/>
    <xf numFmtId="164" fontId="1" fillId="2" borderId="0" xfId="1" applyFont="1" applyFill="1"/>
    <xf numFmtId="0" fontId="1" fillId="3" borderId="0" xfId="0" applyFont="1" applyFill="1"/>
    <xf numFmtId="0" fontId="6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3" borderId="39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4" borderId="29" xfId="0" applyFont="1" applyFill="1" applyBorder="1" applyAlignment="1">
      <alignment horizontal="right" vertical="center"/>
    </xf>
    <xf numFmtId="0" fontId="15" fillId="4" borderId="30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  <xf numFmtId="0" fontId="15" fillId="4" borderId="41" xfId="0" applyFont="1" applyFill="1" applyBorder="1" applyAlignment="1">
      <alignment horizontal="center" vertical="center" wrapText="1"/>
    </xf>
    <xf numFmtId="0" fontId="14" fillId="3" borderId="42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3" fillId="5" borderId="29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left" vertical="center" wrapText="1"/>
    </xf>
    <xf numFmtId="0" fontId="13" fillId="5" borderId="31" xfId="0" applyFont="1" applyFill="1" applyBorder="1" applyAlignment="1">
      <alignment horizontal="left" vertical="center" wrapText="1"/>
    </xf>
    <xf numFmtId="0" fontId="13" fillId="5" borderId="32" xfId="0" applyFont="1" applyFill="1" applyBorder="1" applyAlignment="1">
      <alignment horizontal="left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166" fontId="16" fillId="5" borderId="44" xfId="1" applyNumberFormat="1" applyFont="1" applyFill="1" applyBorder="1" applyAlignment="1">
      <alignment horizontal="left" vertical="center" wrapText="1"/>
    </xf>
    <xf numFmtId="166" fontId="16" fillId="0" borderId="44" xfId="1" applyNumberFormat="1" applyFont="1" applyFill="1" applyBorder="1" applyAlignment="1">
      <alignment horizontal="left" vertical="center" wrapText="1"/>
    </xf>
    <xf numFmtId="0" fontId="17" fillId="2" borderId="0" xfId="0" applyFont="1" applyFill="1"/>
    <xf numFmtId="0" fontId="11" fillId="2" borderId="45" xfId="3" applyFont="1" applyFill="1" applyBorder="1" applyAlignment="1" applyProtection="1">
      <alignment horizontal="center" vertical="center" wrapText="1"/>
      <protection locked="0"/>
    </xf>
    <xf numFmtId="0" fontId="11" fillId="2" borderId="46" xfId="3" applyFont="1" applyFill="1" applyBorder="1" applyAlignment="1" applyProtection="1">
      <alignment horizontal="left" vertical="center" wrapText="1"/>
      <protection locked="0"/>
    </xf>
    <xf numFmtId="0" fontId="11" fillId="2" borderId="1" xfId="3" applyFont="1" applyFill="1" applyBorder="1" applyAlignment="1" applyProtection="1">
      <alignment horizontal="left" vertical="center" wrapText="1"/>
      <protection locked="0"/>
    </xf>
    <xf numFmtId="0" fontId="11" fillId="2" borderId="47" xfId="3" applyFont="1" applyFill="1" applyBorder="1" applyAlignment="1" applyProtection="1">
      <alignment horizontal="left" vertical="center" wrapText="1"/>
      <protection locked="0"/>
    </xf>
    <xf numFmtId="0" fontId="13" fillId="2" borderId="28" xfId="0" applyFont="1" applyFill="1" applyBorder="1" applyAlignment="1">
      <alignment horizontal="center"/>
    </xf>
    <xf numFmtId="0" fontId="13" fillId="2" borderId="47" xfId="0" applyFont="1" applyFill="1" applyBorder="1" applyAlignment="1">
      <alignment horizontal="center"/>
    </xf>
    <xf numFmtId="166" fontId="13" fillId="0" borderId="45" xfId="1" applyNumberFormat="1" applyFont="1" applyFill="1" applyBorder="1"/>
    <xf numFmtId="166" fontId="13" fillId="0" borderId="28" xfId="1" applyNumberFormat="1" applyFont="1" applyFill="1" applyBorder="1"/>
    <xf numFmtId="166" fontId="13" fillId="0" borderId="46" xfId="1" applyNumberFormat="1" applyFont="1" applyFill="1" applyBorder="1"/>
    <xf numFmtId="166" fontId="13" fillId="0" borderId="47" xfId="1" applyNumberFormat="1" applyFont="1" applyFill="1" applyBorder="1"/>
    <xf numFmtId="166" fontId="13" fillId="0" borderId="48" xfId="1" applyNumberFormat="1" applyFont="1" applyFill="1" applyBorder="1"/>
    <xf numFmtId="166" fontId="17" fillId="0" borderId="0" xfId="1" applyNumberFormat="1" applyFont="1" applyFill="1" applyBorder="1"/>
    <xf numFmtId="3" fontId="17" fillId="2" borderId="45" xfId="0" applyNumberFormat="1" applyFont="1" applyFill="1" applyBorder="1"/>
    <xf numFmtId="3" fontId="17" fillId="2" borderId="28" xfId="0" applyNumberFormat="1" applyFont="1" applyFill="1" applyBorder="1"/>
    <xf numFmtId="3" fontId="17" fillId="2" borderId="49" xfId="0" applyNumberFormat="1" applyFont="1" applyFill="1" applyBorder="1"/>
    <xf numFmtId="0" fontId="11" fillId="2" borderId="22" xfId="3" applyFont="1" applyFill="1" applyBorder="1" applyAlignment="1" applyProtection="1">
      <alignment horizontal="center" vertical="center" wrapText="1"/>
      <protection locked="0"/>
    </xf>
    <xf numFmtId="0" fontId="11" fillId="3" borderId="2" xfId="3" applyFont="1" applyFill="1" applyBorder="1" applyAlignment="1" applyProtection="1">
      <alignment horizontal="left" vertical="center" wrapText="1"/>
      <protection locked="0"/>
    </xf>
    <xf numFmtId="0" fontId="11" fillId="3" borderId="3" xfId="3" applyFont="1" applyFill="1" applyBorder="1" applyAlignment="1" applyProtection="1">
      <alignment horizontal="left" vertical="center" wrapText="1"/>
      <protection locked="0"/>
    </xf>
    <xf numFmtId="0" fontId="11" fillId="3" borderId="4" xfId="3" applyFont="1" applyFill="1" applyBorder="1" applyAlignment="1" applyProtection="1">
      <alignment horizontal="left" vertical="center" wrapText="1"/>
      <protection locked="0"/>
    </xf>
    <xf numFmtId="0" fontId="13" fillId="2" borderId="2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166" fontId="13" fillId="0" borderId="22" xfId="1" applyNumberFormat="1" applyFont="1" applyFill="1" applyBorder="1"/>
    <xf numFmtId="166" fontId="13" fillId="0" borderId="23" xfId="1" applyNumberFormat="1" applyFont="1" applyFill="1" applyBorder="1"/>
    <xf numFmtId="166" fontId="13" fillId="0" borderId="2" xfId="1" applyNumberFormat="1" applyFont="1" applyFill="1" applyBorder="1"/>
    <xf numFmtId="166" fontId="13" fillId="0" borderId="4" xfId="1" applyNumberFormat="1" applyFont="1" applyFill="1" applyBorder="1"/>
    <xf numFmtId="166" fontId="13" fillId="0" borderId="50" xfId="1" applyNumberFormat="1" applyFont="1" applyFill="1" applyBorder="1"/>
    <xf numFmtId="3" fontId="17" fillId="2" borderId="22" xfId="0" applyNumberFormat="1" applyFont="1" applyFill="1" applyBorder="1" applyAlignment="1">
      <alignment horizontal="center"/>
    </xf>
    <xf numFmtId="3" fontId="17" fillId="2" borderId="23" xfId="0" applyNumberFormat="1" applyFont="1" applyFill="1" applyBorder="1"/>
    <xf numFmtId="3" fontId="17" fillId="2" borderId="51" xfId="0" applyNumberFormat="1" applyFont="1" applyFill="1" applyBorder="1"/>
    <xf numFmtId="3" fontId="17" fillId="2" borderId="22" xfId="0" applyNumberFormat="1" applyFont="1" applyFill="1" applyBorder="1"/>
    <xf numFmtId="0" fontId="19" fillId="6" borderId="22" xfId="3" applyFont="1" applyFill="1" applyBorder="1" applyAlignment="1" applyProtection="1">
      <alignment horizontal="center" vertical="center" wrapText="1"/>
      <protection locked="0"/>
    </xf>
    <xf numFmtId="0" fontId="19" fillId="6" borderId="2" xfId="3" applyFont="1" applyFill="1" applyBorder="1" applyAlignment="1" applyProtection="1">
      <alignment horizontal="left" vertical="center" wrapText="1"/>
      <protection locked="0"/>
    </xf>
    <xf numFmtId="0" fontId="19" fillId="6" borderId="3" xfId="3" applyFont="1" applyFill="1" applyBorder="1" applyAlignment="1" applyProtection="1">
      <alignment horizontal="left" vertical="center" wrapText="1"/>
      <protection locked="0"/>
    </xf>
    <xf numFmtId="0" fontId="19" fillId="6" borderId="4" xfId="3" applyFont="1" applyFill="1" applyBorder="1" applyAlignment="1" applyProtection="1">
      <alignment horizontal="left" vertical="center" wrapText="1"/>
      <protection locked="0"/>
    </xf>
    <xf numFmtId="0" fontId="13" fillId="6" borderId="23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166" fontId="16" fillId="6" borderId="22" xfId="1" applyNumberFormat="1" applyFont="1" applyFill="1" applyBorder="1"/>
    <xf numFmtId="166" fontId="16" fillId="0" borderId="22" xfId="1" applyNumberFormat="1" applyFont="1" applyFill="1" applyBorder="1"/>
    <xf numFmtId="0" fontId="21" fillId="0" borderId="23" xfId="4" applyFont="1" applyBorder="1"/>
    <xf numFmtId="0" fontId="22" fillId="7" borderId="23" xfId="4" applyFont="1" applyFill="1" applyBorder="1" applyAlignment="1">
      <alignment horizontal="left" vertical="top"/>
    </xf>
    <xf numFmtId="0" fontId="22" fillId="7" borderId="3" xfId="3" applyFont="1" applyFill="1" applyBorder="1" applyAlignment="1" applyProtection="1">
      <alignment horizontal="left" vertical="center" wrapText="1"/>
      <protection locked="0"/>
    </xf>
    <xf numFmtId="0" fontId="22" fillId="7" borderId="4" xfId="3" applyFont="1" applyFill="1" applyBorder="1" applyAlignment="1" applyProtection="1">
      <alignment horizontal="left" vertical="center" wrapText="1"/>
      <protection locked="0"/>
    </xf>
    <xf numFmtId="0" fontId="22" fillId="7" borderId="23" xfId="4" applyFont="1" applyFill="1" applyBorder="1" applyAlignment="1">
      <alignment horizontal="center"/>
    </xf>
    <xf numFmtId="167" fontId="22" fillId="7" borderId="23" xfId="4" applyNumberFormat="1" applyFont="1" applyFill="1" applyBorder="1" applyAlignment="1">
      <alignment horizontal="center" vertical="top" wrapText="1"/>
    </xf>
    <xf numFmtId="0" fontId="22" fillId="7" borderId="23" xfId="0" applyFont="1" applyFill="1" applyBorder="1" applyAlignment="1">
      <alignment horizontal="center"/>
    </xf>
    <xf numFmtId="0" fontId="22" fillId="7" borderId="4" xfId="0" applyFont="1" applyFill="1" applyBorder="1" applyAlignment="1">
      <alignment horizontal="center"/>
    </xf>
    <xf numFmtId="166" fontId="22" fillId="7" borderId="22" xfId="1" applyNumberFormat="1" applyFont="1" applyFill="1" applyBorder="1" applyAlignment="1">
      <alignment horizontal="center"/>
    </xf>
    <xf numFmtId="166" fontId="19" fillId="7" borderId="23" xfId="1" applyNumberFormat="1" applyFont="1" applyFill="1" applyBorder="1"/>
    <xf numFmtId="166" fontId="22" fillId="7" borderId="23" xfId="1" applyNumberFormat="1" applyFont="1" applyFill="1" applyBorder="1" applyAlignment="1">
      <alignment horizontal="center"/>
    </xf>
    <xf numFmtId="166" fontId="19" fillId="7" borderId="2" xfId="1" applyNumberFormat="1" applyFont="1" applyFill="1" applyBorder="1"/>
    <xf numFmtId="166" fontId="22" fillId="7" borderId="23" xfId="1" applyNumberFormat="1" applyFont="1" applyFill="1" applyBorder="1"/>
    <xf numFmtId="166" fontId="22" fillId="7" borderId="4" xfId="1" applyNumberFormat="1" applyFont="1" applyFill="1" applyBorder="1"/>
    <xf numFmtId="166" fontId="22" fillId="7" borderId="50" xfId="1" applyNumberFormat="1" applyFont="1" applyFill="1" applyBorder="1"/>
    <xf numFmtId="166" fontId="11" fillId="7" borderId="22" xfId="1" applyNumberFormat="1" applyFont="1" applyFill="1" applyBorder="1"/>
    <xf numFmtId="166" fontId="11" fillId="7" borderId="23" xfId="1" applyNumberFormat="1" applyFont="1" applyFill="1" applyBorder="1"/>
    <xf numFmtId="166" fontId="11" fillId="7" borderId="2" xfId="1" applyNumberFormat="1" applyFont="1" applyFill="1" applyBorder="1"/>
    <xf numFmtId="166" fontId="11" fillId="7" borderId="4" xfId="1" applyNumberFormat="1" applyFont="1" applyFill="1" applyBorder="1"/>
    <xf numFmtId="166" fontId="11" fillId="7" borderId="50" xfId="1" applyNumberFormat="1" applyFont="1" applyFill="1" applyBorder="1"/>
    <xf numFmtId="166" fontId="22" fillId="7" borderId="22" xfId="1" applyNumberFormat="1" applyFont="1" applyFill="1" applyBorder="1"/>
    <xf numFmtId="166" fontId="22" fillId="7" borderId="2" xfId="1" applyNumberFormat="1" applyFont="1" applyFill="1" applyBorder="1"/>
    <xf numFmtId="166" fontId="23" fillId="0" borderId="0" xfId="1" applyNumberFormat="1" applyFont="1" applyFill="1" applyBorder="1"/>
    <xf numFmtId="3" fontId="23" fillId="2" borderId="22" xfId="0" applyNumberFormat="1" applyFont="1" applyFill="1" applyBorder="1"/>
    <xf numFmtId="3" fontId="23" fillId="2" borderId="23" xfId="0" applyNumberFormat="1" applyFont="1" applyFill="1" applyBorder="1"/>
    <xf numFmtId="0" fontId="23" fillId="2" borderId="0" xfId="0" applyFont="1" applyFill="1"/>
    <xf numFmtId="166" fontId="23" fillId="2" borderId="0" xfId="0" applyNumberFormat="1" applyFont="1" applyFill="1"/>
    <xf numFmtId="0" fontId="24" fillId="0" borderId="23" xfId="4" applyFont="1" applyBorder="1"/>
    <xf numFmtId="0" fontId="25" fillId="7" borderId="23" xfId="4" applyFont="1" applyFill="1" applyBorder="1" applyAlignment="1">
      <alignment horizontal="left" vertical="top"/>
    </xf>
    <xf numFmtId="166" fontId="13" fillId="7" borderId="23" xfId="1" applyNumberFormat="1" applyFont="1" applyFill="1" applyBorder="1"/>
    <xf numFmtId="166" fontId="26" fillId="7" borderId="23" xfId="1" applyNumberFormat="1" applyFont="1" applyFill="1" applyBorder="1" applyAlignment="1">
      <alignment horizontal="center"/>
    </xf>
    <xf numFmtId="166" fontId="13" fillId="7" borderId="2" xfId="1" applyNumberFormat="1" applyFont="1" applyFill="1" applyBorder="1"/>
    <xf numFmtId="166" fontId="26" fillId="7" borderId="23" xfId="1" applyNumberFormat="1" applyFont="1" applyFill="1" applyBorder="1"/>
    <xf numFmtId="166" fontId="26" fillId="7" borderId="4" xfId="1" applyNumberFormat="1" applyFont="1" applyFill="1" applyBorder="1"/>
    <xf numFmtId="0" fontId="25" fillId="7" borderId="23" xfId="4" applyFont="1" applyFill="1" applyBorder="1"/>
    <xf numFmtId="167" fontId="22" fillId="7" borderId="23" xfId="4" applyNumberFormat="1" applyFont="1" applyFill="1" applyBorder="1" applyAlignment="1">
      <alignment horizontal="center"/>
    </xf>
    <xf numFmtId="0" fontId="22" fillId="7" borderId="3" xfId="3" applyFont="1" applyFill="1" applyBorder="1" applyAlignment="1" applyProtection="1">
      <alignment vertical="center" wrapText="1"/>
      <protection locked="0"/>
    </xf>
    <xf numFmtId="0" fontId="22" fillId="7" borderId="4" xfId="3" applyFont="1" applyFill="1" applyBorder="1" applyAlignment="1" applyProtection="1">
      <alignment vertical="center" wrapText="1"/>
      <protection locked="0"/>
    </xf>
    <xf numFmtId="0" fontId="25" fillId="8" borderId="2" xfId="4" applyFont="1" applyFill="1" applyBorder="1" applyAlignment="1">
      <alignment horizontal="left"/>
    </xf>
    <xf numFmtId="0" fontId="25" fillId="8" borderId="3" xfId="4" applyFont="1" applyFill="1" applyBorder="1" applyAlignment="1">
      <alignment horizontal="left"/>
    </xf>
    <xf numFmtId="0" fontId="25" fillId="8" borderId="4" xfId="4" applyFont="1" applyFill="1" applyBorder="1" applyAlignment="1">
      <alignment horizontal="left"/>
    </xf>
    <xf numFmtId="0" fontId="22" fillId="8" borderId="23" xfId="4" applyFont="1" applyFill="1" applyBorder="1" applyAlignment="1">
      <alignment horizontal="center"/>
    </xf>
    <xf numFmtId="167" fontId="22" fillId="8" borderId="23" xfId="4" applyNumberFormat="1" applyFont="1" applyFill="1" applyBorder="1" applyAlignment="1">
      <alignment horizontal="center"/>
    </xf>
    <xf numFmtId="0" fontId="22" fillId="8" borderId="23" xfId="0" applyFont="1" applyFill="1" applyBorder="1" applyAlignment="1">
      <alignment horizontal="center"/>
    </xf>
    <xf numFmtId="0" fontId="22" fillId="8" borderId="4" xfId="0" applyFont="1" applyFill="1" applyBorder="1" applyAlignment="1">
      <alignment horizontal="center"/>
    </xf>
    <xf numFmtId="166" fontId="22" fillId="8" borderId="22" xfId="1" applyNumberFormat="1" applyFont="1" applyFill="1" applyBorder="1" applyAlignment="1">
      <alignment horizontal="center"/>
    </xf>
    <xf numFmtId="166" fontId="13" fillId="8" borderId="23" xfId="1" applyNumberFormat="1" applyFont="1" applyFill="1" applyBorder="1"/>
    <xf numFmtId="166" fontId="26" fillId="8" borderId="23" xfId="1" applyNumberFormat="1" applyFont="1" applyFill="1" applyBorder="1" applyAlignment="1">
      <alignment horizontal="center"/>
    </xf>
    <xf numFmtId="166" fontId="13" fillId="8" borderId="2" xfId="1" applyNumberFormat="1" applyFont="1" applyFill="1" applyBorder="1"/>
    <xf numFmtId="166" fontId="1" fillId="8" borderId="2" xfId="1" applyNumberFormat="1" applyFont="1" applyFill="1" applyBorder="1"/>
    <xf numFmtId="166" fontId="26" fillId="8" borderId="23" xfId="1" applyNumberFormat="1" applyFont="1" applyFill="1" applyBorder="1"/>
    <xf numFmtId="166" fontId="26" fillId="8" borderId="4" xfId="1" applyNumberFormat="1" applyFont="1" applyFill="1" applyBorder="1"/>
    <xf numFmtId="166" fontId="22" fillId="8" borderId="50" xfId="1" applyNumberFormat="1" applyFont="1" applyFill="1" applyBorder="1"/>
    <xf numFmtId="166" fontId="11" fillId="8" borderId="22" xfId="1" applyNumberFormat="1" applyFont="1" applyFill="1" applyBorder="1"/>
    <xf numFmtId="166" fontId="11" fillId="8" borderId="23" xfId="1" applyNumberFormat="1" applyFont="1" applyFill="1" applyBorder="1"/>
    <xf numFmtId="166" fontId="11" fillId="8" borderId="2" xfId="1" applyNumberFormat="1" applyFont="1" applyFill="1" applyBorder="1"/>
    <xf numFmtId="166" fontId="11" fillId="8" borderId="4" xfId="1" applyNumberFormat="1" applyFont="1" applyFill="1" applyBorder="1"/>
    <xf numFmtId="166" fontId="11" fillId="8" borderId="50" xfId="1" applyNumberFormat="1" applyFont="1" applyFill="1" applyBorder="1"/>
    <xf numFmtId="166" fontId="22" fillId="8" borderId="22" xfId="1" applyNumberFormat="1" applyFont="1" applyFill="1" applyBorder="1"/>
    <xf numFmtId="166" fontId="19" fillId="8" borderId="4" xfId="1" applyNumberFormat="1" applyFont="1" applyFill="1" applyBorder="1"/>
    <xf numFmtId="166" fontId="19" fillId="8" borderId="23" xfId="1" applyNumberFormat="1" applyFont="1" applyFill="1" applyBorder="1"/>
    <xf numFmtId="166" fontId="22" fillId="8" borderId="23" xfId="1" applyNumberFormat="1" applyFont="1" applyFill="1" applyBorder="1"/>
    <xf numFmtId="166" fontId="19" fillId="8" borderId="2" xfId="1" applyNumberFormat="1" applyFont="1" applyFill="1" applyBorder="1"/>
    <xf numFmtId="166" fontId="22" fillId="8" borderId="4" xfId="1" applyNumberFormat="1" applyFont="1" applyFill="1" applyBorder="1"/>
    <xf numFmtId="166" fontId="22" fillId="0" borderId="50" xfId="1" applyNumberFormat="1" applyFont="1" applyFill="1" applyBorder="1"/>
    <xf numFmtId="166" fontId="27" fillId="7" borderId="50" xfId="1" applyNumberFormat="1" applyFont="1" applyFill="1" applyBorder="1"/>
    <xf numFmtId="0" fontId="19" fillId="5" borderId="44" xfId="3" applyFont="1" applyFill="1" applyBorder="1" applyAlignment="1" applyProtection="1">
      <alignment horizontal="center" vertical="center" wrapText="1"/>
      <protection locked="0"/>
    </xf>
    <xf numFmtId="0" fontId="13" fillId="5" borderId="52" xfId="0" applyFont="1" applyFill="1" applyBorder="1" applyAlignment="1">
      <alignment horizontal="left" vertical="center" wrapText="1"/>
    </xf>
    <xf numFmtId="0" fontId="13" fillId="5" borderId="53" xfId="0" applyFont="1" applyFill="1" applyBorder="1" applyAlignment="1">
      <alignment horizontal="left" vertical="center" wrapText="1"/>
    </xf>
    <xf numFmtId="0" fontId="13" fillId="5" borderId="54" xfId="0" applyFont="1" applyFill="1" applyBorder="1" applyAlignment="1">
      <alignment horizontal="left" vertical="center" wrapText="1"/>
    </xf>
    <xf numFmtId="0" fontId="13" fillId="5" borderId="40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  <xf numFmtId="166" fontId="13" fillId="5" borderId="44" xfId="1" applyNumberFormat="1" applyFont="1" applyFill="1" applyBorder="1"/>
    <xf numFmtId="166" fontId="13" fillId="0" borderId="44" xfId="1" applyNumberFormat="1" applyFont="1" applyFill="1" applyBorder="1"/>
    <xf numFmtId="0" fontId="19" fillId="9" borderId="45" xfId="3" applyFont="1" applyFill="1" applyBorder="1" applyAlignment="1" applyProtection="1">
      <alignment horizontal="center" vertical="center" wrapText="1"/>
      <protection locked="0"/>
    </xf>
    <xf numFmtId="0" fontId="13" fillId="9" borderId="46" xfId="0" applyFont="1" applyFill="1" applyBorder="1" applyAlignment="1">
      <alignment horizontal="left" vertical="center" wrapText="1"/>
    </xf>
    <xf numFmtId="0" fontId="13" fillId="9" borderId="1" xfId="0" applyFont="1" applyFill="1" applyBorder="1" applyAlignment="1">
      <alignment horizontal="left" vertical="center" wrapText="1"/>
    </xf>
    <xf numFmtId="0" fontId="13" fillId="9" borderId="47" xfId="0" applyFont="1" applyFill="1" applyBorder="1" applyAlignment="1">
      <alignment horizontal="left" vertical="center" wrapText="1"/>
    </xf>
    <xf numFmtId="0" fontId="13" fillId="9" borderId="28" xfId="0" applyFont="1" applyFill="1" applyBorder="1" applyAlignment="1">
      <alignment horizontal="center"/>
    </xf>
    <xf numFmtId="0" fontId="13" fillId="9" borderId="47" xfId="0" applyFont="1" applyFill="1" applyBorder="1" applyAlignment="1">
      <alignment horizontal="center"/>
    </xf>
    <xf numFmtId="166" fontId="16" fillId="9" borderId="45" xfId="1" applyNumberFormat="1" applyFont="1" applyFill="1" applyBorder="1"/>
    <xf numFmtId="166" fontId="16" fillId="0" borderId="45" xfId="1" applyNumberFormat="1" applyFont="1" applyFill="1" applyBorder="1"/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1" fillId="6" borderId="22" xfId="3" applyFont="1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26" fillId="7" borderId="2" xfId="0" applyFont="1" applyFill="1" applyBorder="1" applyAlignment="1">
      <alignment horizontal="right" vertical="center" wrapText="1"/>
    </xf>
    <xf numFmtId="0" fontId="26" fillId="7" borderId="3" xfId="0" applyFont="1" applyFill="1" applyBorder="1" applyAlignment="1">
      <alignment horizontal="right" vertical="center" wrapText="1"/>
    </xf>
    <xf numFmtId="0" fontId="26" fillId="7" borderId="4" xfId="0" applyFont="1" applyFill="1" applyBorder="1" applyAlignment="1">
      <alignment horizontal="right" vertical="center" wrapText="1"/>
    </xf>
    <xf numFmtId="0" fontId="25" fillId="7" borderId="2" xfId="4" applyFont="1" applyFill="1" applyBorder="1" applyAlignment="1">
      <alignment horizontal="center"/>
    </xf>
    <xf numFmtId="14" fontId="25" fillId="7" borderId="23" xfId="4" applyNumberFormat="1" applyFont="1" applyFill="1" applyBorder="1" applyAlignment="1">
      <alignment horizontal="center"/>
    </xf>
    <xf numFmtId="166" fontId="26" fillId="7" borderId="4" xfId="1" applyNumberFormat="1" applyFont="1" applyFill="1" applyBorder="1" applyAlignment="1">
      <alignment horizontal="center"/>
    </xf>
    <xf numFmtId="166" fontId="26" fillId="7" borderId="22" xfId="1" applyNumberFormat="1" applyFont="1" applyFill="1" applyBorder="1"/>
    <xf numFmtId="166" fontId="26" fillId="7" borderId="2" xfId="1" applyNumberFormat="1" applyFont="1" applyFill="1" applyBorder="1"/>
    <xf numFmtId="166" fontId="26" fillId="7" borderId="50" xfId="1" applyNumberFormat="1" applyFont="1" applyFill="1" applyBorder="1"/>
    <xf numFmtId="166" fontId="17" fillId="2" borderId="0" xfId="0" applyNumberFormat="1" applyFont="1" applyFill="1"/>
    <xf numFmtId="0" fontId="1" fillId="0" borderId="4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7" xfId="0" applyFont="1" applyBorder="1" applyAlignment="1">
      <alignment horizontal="left" vertical="center" wrapText="1"/>
    </xf>
    <xf numFmtId="0" fontId="11" fillId="6" borderId="45" xfId="3" applyFont="1" applyFill="1" applyBorder="1" applyAlignment="1" applyProtection="1">
      <alignment horizontal="center" vertical="center" wrapText="1"/>
      <protection locked="0"/>
    </xf>
    <xf numFmtId="0" fontId="1" fillId="6" borderId="46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47" xfId="0" applyFont="1" applyFill="1" applyBorder="1" applyAlignment="1">
      <alignment horizontal="left" vertical="center" wrapText="1"/>
    </xf>
    <xf numFmtId="0" fontId="26" fillId="8" borderId="2" xfId="0" applyFont="1" applyFill="1" applyBorder="1" applyAlignment="1">
      <alignment horizontal="right" vertical="center" wrapText="1"/>
    </xf>
    <xf numFmtId="0" fontId="26" fillId="8" borderId="3" xfId="0" applyFont="1" applyFill="1" applyBorder="1" applyAlignment="1">
      <alignment horizontal="right" vertical="center" wrapText="1"/>
    </xf>
    <xf numFmtId="0" fontId="26" fillId="8" borderId="4" xfId="0" applyFont="1" applyFill="1" applyBorder="1" applyAlignment="1">
      <alignment horizontal="right" vertical="center" wrapText="1"/>
    </xf>
    <xf numFmtId="0" fontId="26" fillId="8" borderId="23" xfId="0" applyFont="1" applyFill="1" applyBorder="1" applyAlignment="1">
      <alignment horizontal="center"/>
    </xf>
    <xf numFmtId="14" fontId="28" fillId="8" borderId="23" xfId="0" applyNumberFormat="1" applyFont="1" applyFill="1" applyBorder="1" applyAlignment="1">
      <alignment horizontal="center"/>
    </xf>
    <xf numFmtId="166" fontId="26" fillId="8" borderId="4" xfId="1" applyNumberFormat="1" applyFont="1" applyFill="1" applyBorder="1" applyAlignment="1">
      <alignment horizontal="center"/>
    </xf>
    <xf numFmtId="166" fontId="26" fillId="8" borderId="22" xfId="1" applyNumberFormat="1" applyFont="1" applyFill="1" applyBorder="1"/>
    <xf numFmtId="166" fontId="26" fillId="8" borderId="2" xfId="1" applyNumberFormat="1" applyFont="1" applyFill="1" applyBorder="1"/>
    <xf numFmtId="166" fontId="26" fillId="8" borderId="50" xfId="1" applyNumberFormat="1" applyFont="1" applyFill="1" applyBorder="1"/>
    <xf numFmtId="14" fontId="26" fillId="8" borderId="23" xfId="0" applyNumberFormat="1" applyFont="1" applyFill="1" applyBorder="1" applyAlignment="1">
      <alignment horizontal="center"/>
    </xf>
    <xf numFmtId="0" fontId="11" fillId="0" borderId="2" xfId="3" applyFont="1" applyBorder="1" applyAlignment="1" applyProtection="1">
      <alignment horizontal="left" vertical="center" wrapText="1"/>
      <protection locked="0"/>
    </xf>
    <xf numFmtId="0" fontId="11" fillId="0" borderId="3" xfId="3" applyFont="1" applyBorder="1" applyAlignment="1" applyProtection="1">
      <alignment horizontal="left" vertical="center" wrapText="1"/>
      <protection locked="0"/>
    </xf>
    <xf numFmtId="0" fontId="11" fillId="0" borderId="4" xfId="3" applyFont="1" applyBorder="1" applyAlignment="1" applyProtection="1">
      <alignment horizontal="left" vertical="center" wrapText="1"/>
      <protection locked="0"/>
    </xf>
    <xf numFmtId="0" fontId="11" fillId="6" borderId="2" xfId="3" applyFont="1" applyFill="1" applyBorder="1" applyAlignment="1" applyProtection="1">
      <alignment horizontal="left" vertical="center" wrapText="1"/>
      <protection locked="0"/>
    </xf>
    <xf numFmtId="0" fontId="11" fillId="6" borderId="3" xfId="3" applyFont="1" applyFill="1" applyBorder="1" applyAlignment="1" applyProtection="1">
      <alignment horizontal="left" vertical="center" wrapText="1"/>
      <protection locked="0"/>
    </xf>
    <xf numFmtId="0" fontId="11" fillId="6" borderId="4" xfId="3" applyFont="1" applyFill="1" applyBorder="1" applyAlignment="1" applyProtection="1">
      <alignment horizontal="left" vertical="center" wrapText="1"/>
      <protection locked="0"/>
    </xf>
    <xf numFmtId="166" fontId="1" fillId="8" borderId="22" xfId="1" applyNumberFormat="1" applyFont="1" applyFill="1" applyBorder="1"/>
    <xf numFmtId="166" fontId="1" fillId="8" borderId="23" xfId="1" applyNumberFormat="1" applyFont="1" applyFill="1" applyBorder="1"/>
    <xf numFmtId="166" fontId="1" fillId="8" borderId="4" xfId="1" applyNumberFormat="1" applyFont="1" applyFill="1" applyBorder="1"/>
    <xf numFmtId="166" fontId="1" fillId="8" borderId="50" xfId="1" applyNumberFormat="1" applyFont="1" applyFill="1" applyBorder="1"/>
    <xf numFmtId="0" fontId="19" fillId="10" borderId="45" xfId="3" applyFont="1" applyFill="1" applyBorder="1" applyAlignment="1" applyProtection="1">
      <alignment horizontal="center" vertical="center" wrapText="1"/>
      <protection locked="0"/>
    </xf>
    <xf numFmtId="0" fontId="13" fillId="10" borderId="46" xfId="0" applyFont="1" applyFill="1" applyBorder="1" applyAlignment="1">
      <alignment horizontal="left" vertical="center" wrapText="1"/>
    </xf>
    <xf numFmtId="0" fontId="13" fillId="10" borderId="1" xfId="0" applyFont="1" applyFill="1" applyBorder="1" applyAlignment="1">
      <alignment horizontal="left" vertical="center" wrapText="1"/>
    </xf>
    <xf numFmtId="0" fontId="13" fillId="10" borderId="47" xfId="0" applyFont="1" applyFill="1" applyBorder="1" applyAlignment="1">
      <alignment horizontal="left" vertical="center" wrapText="1"/>
    </xf>
    <xf numFmtId="0" fontId="13" fillId="10" borderId="23" xfId="0" applyFont="1" applyFill="1" applyBorder="1" applyAlignment="1">
      <alignment horizontal="center"/>
    </xf>
    <xf numFmtId="0" fontId="13" fillId="10" borderId="4" xfId="0" applyFont="1" applyFill="1" applyBorder="1" applyAlignment="1">
      <alignment horizontal="center"/>
    </xf>
    <xf numFmtId="166" fontId="16" fillId="10" borderId="22" xfId="1" applyNumberFormat="1" applyFont="1" applyFill="1" applyBorder="1"/>
    <xf numFmtId="0" fontId="1" fillId="3" borderId="46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47" xfId="0" applyFont="1" applyFill="1" applyBorder="1" applyAlignment="1">
      <alignment horizontal="left" vertical="center" wrapText="1"/>
    </xf>
    <xf numFmtId="166" fontId="16" fillId="0" borderId="0" xfId="1" applyNumberFormat="1" applyFont="1" applyFill="1" applyBorder="1"/>
    <xf numFmtId="0" fontId="19" fillId="2" borderId="22" xfId="3" applyFont="1" applyFill="1" applyBorder="1" applyAlignment="1" applyProtection="1">
      <alignment horizontal="center" vertical="center" wrapText="1"/>
      <protection locked="0"/>
    </xf>
    <xf numFmtId="0" fontId="26" fillId="3" borderId="2" xfId="0" applyFont="1" applyFill="1" applyBorder="1" applyAlignment="1">
      <alignment horizontal="right" vertical="center" wrapText="1"/>
    </xf>
    <xf numFmtId="0" fontId="26" fillId="3" borderId="3" xfId="0" applyFont="1" applyFill="1" applyBorder="1" applyAlignment="1">
      <alignment horizontal="right" vertical="center" wrapText="1"/>
    </xf>
    <xf numFmtId="0" fontId="26" fillId="3" borderId="4" xfId="0" applyFont="1" applyFill="1" applyBorder="1" applyAlignment="1">
      <alignment horizontal="right" vertical="center" wrapText="1"/>
    </xf>
    <xf numFmtId="0" fontId="26" fillId="0" borderId="23" xfId="0" applyFont="1" applyBorder="1" applyAlignment="1">
      <alignment horizontal="center"/>
    </xf>
    <xf numFmtId="14" fontId="26" fillId="0" borderId="23" xfId="0" applyNumberFormat="1" applyFont="1" applyBorder="1" applyAlignment="1">
      <alignment horizontal="center"/>
    </xf>
    <xf numFmtId="166" fontId="26" fillId="2" borderId="23" xfId="1" applyNumberFormat="1" applyFont="1" applyFill="1" applyBorder="1" applyAlignment="1">
      <alignment horizontal="center"/>
    </xf>
    <xf numFmtId="166" fontId="26" fillId="2" borderId="4" xfId="1" applyNumberFormat="1" applyFont="1" applyFill="1" applyBorder="1" applyAlignment="1">
      <alignment horizontal="center"/>
    </xf>
    <xf numFmtId="166" fontId="26" fillId="0" borderId="22" xfId="1" applyNumberFormat="1" applyFont="1" applyFill="1" applyBorder="1"/>
    <xf numFmtId="166" fontId="13" fillId="0" borderId="22" xfId="1" applyNumberFormat="1" applyFont="1" applyFill="1" applyBorder="1" applyAlignment="1">
      <alignment horizontal="center"/>
    </xf>
    <xf numFmtId="3" fontId="17" fillId="0" borderId="22" xfId="0" applyNumberFormat="1" applyFont="1" applyBorder="1"/>
    <xf numFmtId="3" fontId="17" fillId="0" borderId="23" xfId="0" applyNumberFormat="1" applyFont="1" applyBorder="1"/>
    <xf numFmtId="0" fontId="11" fillId="0" borderId="22" xfId="3" applyFont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3" fontId="17" fillId="0" borderId="51" xfId="0" applyNumberFormat="1" applyFont="1" applyBorder="1"/>
    <xf numFmtId="0" fontId="17" fillId="0" borderId="0" xfId="0" applyFont="1"/>
    <xf numFmtId="166" fontId="22" fillId="8" borderId="2" xfId="1" applyNumberFormat="1" applyFont="1" applyFill="1" applyBorder="1"/>
    <xf numFmtId="166" fontId="26" fillId="6" borderId="23" xfId="1" applyNumberFormat="1" applyFont="1" applyFill="1" applyBorder="1" applyAlignment="1">
      <alignment horizontal="center"/>
    </xf>
    <xf numFmtId="166" fontId="26" fillId="6" borderId="4" xfId="1" applyNumberFormat="1" applyFont="1" applyFill="1" applyBorder="1" applyAlignment="1">
      <alignment horizontal="center"/>
    </xf>
    <xf numFmtId="0" fontId="26" fillId="11" borderId="2" xfId="0" applyFont="1" applyFill="1" applyBorder="1" applyAlignment="1">
      <alignment horizontal="right" vertical="center" wrapText="1"/>
    </xf>
    <xf numFmtId="0" fontId="26" fillId="11" borderId="3" xfId="0" applyFont="1" applyFill="1" applyBorder="1" applyAlignment="1">
      <alignment horizontal="right" vertical="center" wrapText="1"/>
    </xf>
    <xf numFmtId="0" fontId="26" fillId="11" borderId="4" xfId="0" applyFont="1" applyFill="1" applyBorder="1" applyAlignment="1">
      <alignment horizontal="right" vertical="center" wrapText="1"/>
    </xf>
    <xf numFmtId="14" fontId="26" fillId="2" borderId="23" xfId="0" applyNumberFormat="1" applyFont="1" applyFill="1" applyBorder="1" applyAlignment="1">
      <alignment horizontal="center"/>
    </xf>
    <xf numFmtId="166" fontId="26" fillId="11" borderId="22" xfId="1" applyNumberFormat="1" applyFont="1" applyFill="1" applyBorder="1"/>
    <xf numFmtId="166" fontId="26" fillId="11" borderId="23" xfId="1" applyNumberFormat="1" applyFont="1" applyFill="1" applyBorder="1"/>
    <xf numFmtId="166" fontId="26" fillId="11" borderId="2" xfId="1" applyNumberFormat="1" applyFont="1" applyFill="1" applyBorder="1"/>
    <xf numFmtId="166" fontId="26" fillId="11" borderId="4" xfId="1" applyNumberFormat="1" applyFont="1" applyFill="1" applyBorder="1"/>
    <xf numFmtId="166" fontId="26" fillId="11" borderId="50" xfId="1" applyNumberFormat="1" applyFont="1" applyFill="1" applyBorder="1"/>
    <xf numFmtId="0" fontId="16" fillId="6" borderId="23" xfId="0" applyFont="1" applyFill="1" applyBorder="1" applyAlignment="1">
      <alignment horizontal="center"/>
    </xf>
    <xf numFmtId="0" fontId="16" fillId="6" borderId="4" xfId="0" applyFont="1" applyFill="1" applyBorder="1" applyAlignment="1">
      <alignment horizontal="center"/>
    </xf>
    <xf numFmtId="14" fontId="13" fillId="6" borderId="23" xfId="0" applyNumberFormat="1" applyFont="1" applyFill="1" applyBorder="1" applyAlignment="1">
      <alignment horizontal="center"/>
    </xf>
    <xf numFmtId="166" fontId="13" fillId="6" borderId="22" xfId="1" applyNumberFormat="1" applyFont="1" applyFill="1" applyBorder="1"/>
    <xf numFmtId="3" fontId="17" fillId="2" borderId="25" xfId="0" applyNumberFormat="1" applyFont="1" applyFill="1" applyBorder="1"/>
    <xf numFmtId="0" fontId="26" fillId="7" borderId="23" xfId="0" applyFont="1" applyFill="1" applyBorder="1" applyAlignment="1">
      <alignment horizontal="center"/>
    </xf>
    <xf numFmtId="14" fontId="26" fillId="7" borderId="23" xfId="0" applyNumberFormat="1" applyFont="1" applyFill="1" applyBorder="1" applyAlignment="1">
      <alignment horizontal="center"/>
    </xf>
    <xf numFmtId="14" fontId="13" fillId="10" borderId="23" xfId="0" applyNumberFormat="1" applyFont="1" applyFill="1" applyBorder="1" applyAlignment="1">
      <alignment horizontal="center"/>
    </xf>
    <xf numFmtId="14" fontId="13" fillId="2" borderId="23" xfId="0" applyNumberFormat="1" applyFont="1" applyFill="1" applyBorder="1" applyAlignment="1">
      <alignment horizontal="center"/>
    </xf>
    <xf numFmtId="166" fontId="13" fillId="7" borderId="4" xfId="1" applyNumberFormat="1" applyFont="1" applyFill="1" applyBorder="1"/>
    <xf numFmtId="0" fontId="22" fillId="2" borderId="22" xfId="3" applyFont="1" applyFill="1" applyBorder="1" applyAlignment="1" applyProtection="1">
      <alignment horizontal="center" vertical="center" wrapText="1"/>
      <protection locked="0"/>
    </xf>
    <xf numFmtId="3" fontId="29" fillId="2" borderId="22" xfId="0" applyNumberFormat="1" applyFont="1" applyFill="1" applyBorder="1"/>
    <xf numFmtId="3" fontId="29" fillId="2" borderId="23" xfId="0" applyNumberFormat="1" applyFont="1" applyFill="1" applyBorder="1"/>
    <xf numFmtId="0" fontId="29" fillId="2" borderId="0" xfId="0" applyFont="1" applyFill="1"/>
    <xf numFmtId="166" fontId="26" fillId="0" borderId="50" xfId="1" applyNumberFormat="1" applyFont="1" applyFill="1" applyBorder="1"/>
    <xf numFmtId="166" fontId="26" fillId="0" borderId="3" xfId="1" applyNumberFormat="1" applyFont="1" applyFill="1" applyBorder="1"/>
    <xf numFmtId="0" fontId="19" fillId="10" borderId="22" xfId="3" applyFont="1" applyFill="1" applyBorder="1" applyAlignment="1" applyProtection="1">
      <alignment horizontal="center" vertical="center" wrapText="1"/>
      <protection locked="0"/>
    </xf>
    <xf numFmtId="164" fontId="26" fillId="7" borderId="22" xfId="1" applyFont="1" applyFill="1" applyBorder="1"/>
    <xf numFmtId="3" fontId="17" fillId="2" borderId="55" xfId="0" applyNumberFormat="1" applyFont="1" applyFill="1" applyBorder="1"/>
    <xf numFmtId="3" fontId="17" fillId="2" borderId="24" xfId="0" applyNumberFormat="1" applyFont="1" applyFill="1" applyBorder="1"/>
    <xf numFmtId="3" fontId="17" fillId="2" borderId="11" xfId="0" applyNumberFormat="1" applyFont="1" applyFill="1" applyBorder="1"/>
    <xf numFmtId="3" fontId="17" fillId="2" borderId="12" xfId="0" applyNumberFormat="1" applyFont="1" applyFill="1" applyBorder="1"/>
    <xf numFmtId="3" fontId="17" fillId="2" borderId="13" xfId="0" applyNumberFormat="1" applyFont="1" applyFill="1" applyBorder="1"/>
    <xf numFmtId="0" fontId="11" fillId="2" borderId="23" xfId="3" applyFont="1" applyFill="1" applyBorder="1" applyAlignment="1" applyProtection="1">
      <alignment horizontal="center" vertical="center" wrapText="1"/>
      <protection locked="0"/>
    </xf>
    <xf numFmtId="3" fontId="17" fillId="2" borderId="50" xfId="0" applyNumberFormat="1" applyFont="1" applyFill="1" applyBorder="1"/>
    <xf numFmtId="0" fontId="26" fillId="7" borderId="56" xfId="0" applyFont="1" applyFill="1" applyBorder="1" applyAlignment="1">
      <alignment horizontal="right" vertical="center" wrapText="1"/>
    </xf>
    <xf numFmtId="0" fontId="26" fillId="7" borderId="57" xfId="0" applyFont="1" applyFill="1" applyBorder="1" applyAlignment="1">
      <alignment horizontal="right" vertical="center" wrapText="1"/>
    </xf>
    <xf numFmtId="0" fontId="26" fillId="7" borderId="58" xfId="0" applyFont="1" applyFill="1" applyBorder="1" applyAlignment="1">
      <alignment horizontal="right" vertical="center"/>
    </xf>
    <xf numFmtId="0" fontId="26" fillId="7" borderId="59" xfId="0" applyFont="1" applyFill="1" applyBorder="1" applyAlignment="1">
      <alignment horizontal="right" vertical="center" wrapText="1"/>
    </xf>
    <xf numFmtId="0" fontId="26" fillId="7" borderId="37" xfId="0" applyFont="1" applyFill="1" applyBorder="1" applyAlignment="1">
      <alignment horizontal="right" vertical="center" wrapText="1"/>
    </xf>
    <xf numFmtId="0" fontId="26" fillId="7" borderId="60" xfId="0" applyFont="1" applyFill="1" applyBorder="1" applyAlignment="1">
      <alignment horizontal="right" vertical="center" wrapText="1"/>
    </xf>
    <xf numFmtId="0" fontId="26" fillId="7" borderId="20" xfId="0" applyFont="1" applyFill="1" applyBorder="1" applyAlignment="1">
      <alignment horizontal="center"/>
    </xf>
    <xf numFmtId="14" fontId="26" fillId="7" borderId="20" xfId="0" applyNumberFormat="1" applyFont="1" applyFill="1" applyBorder="1" applyAlignment="1">
      <alignment horizontal="center"/>
    </xf>
    <xf numFmtId="3" fontId="17" fillId="2" borderId="35" xfId="0" applyNumberFormat="1" applyFont="1" applyFill="1" applyBorder="1"/>
    <xf numFmtId="3" fontId="17" fillId="2" borderId="36" xfId="0" applyNumberFormat="1" applyFont="1" applyFill="1" applyBorder="1"/>
    <xf numFmtId="3" fontId="17" fillId="2" borderId="61" xfId="0" applyNumberFormat="1" applyFont="1" applyFill="1" applyBorder="1"/>
    <xf numFmtId="0" fontId="11" fillId="2" borderId="29" xfId="3" applyFont="1" applyFill="1" applyBorder="1" applyAlignment="1" applyProtection="1">
      <alignment horizontal="center" vertical="center" wrapText="1"/>
      <protection locked="0"/>
    </xf>
    <xf numFmtId="0" fontId="11" fillId="2" borderId="52" xfId="3" applyFont="1" applyFill="1" applyBorder="1" applyAlignment="1" applyProtection="1">
      <alignment horizontal="left" vertical="center" wrapText="1"/>
      <protection locked="0"/>
    </xf>
    <xf numFmtId="0" fontId="11" fillId="2" borderId="53" xfId="3" applyFont="1" applyFill="1" applyBorder="1" applyAlignment="1" applyProtection="1">
      <alignment horizontal="left" vertical="center" wrapText="1"/>
      <protection locked="0"/>
    </xf>
    <xf numFmtId="0" fontId="11" fillId="2" borderId="54" xfId="3" applyFont="1" applyFill="1" applyBorder="1" applyAlignment="1" applyProtection="1">
      <alignment horizontal="left" vertical="center" wrapText="1"/>
      <protection locked="0"/>
    </xf>
    <xf numFmtId="0" fontId="13" fillId="2" borderId="40" xfId="0" applyFont="1" applyFill="1" applyBorder="1" applyAlignment="1">
      <alignment horizontal="center"/>
    </xf>
    <xf numFmtId="0" fontId="13" fillId="2" borderId="54" xfId="0" applyFont="1" applyFill="1" applyBorder="1" applyAlignment="1">
      <alignment horizontal="center"/>
    </xf>
    <xf numFmtId="166" fontId="13" fillId="2" borderId="44" xfId="1" applyNumberFormat="1" applyFont="1" applyFill="1" applyBorder="1"/>
    <xf numFmtId="166" fontId="13" fillId="2" borderId="40" xfId="1" applyNumberFormat="1" applyFont="1" applyFill="1" applyBorder="1"/>
    <xf numFmtId="166" fontId="13" fillId="2" borderId="52" xfId="1" applyNumberFormat="1" applyFont="1" applyFill="1" applyBorder="1"/>
    <xf numFmtId="166" fontId="13" fillId="2" borderId="54" xfId="1" applyNumberFormat="1" applyFont="1" applyFill="1" applyBorder="1"/>
    <xf numFmtId="166" fontId="13" fillId="2" borderId="62" xfId="1" applyNumberFormat="1" applyFont="1" applyFill="1" applyBorder="1"/>
    <xf numFmtId="3" fontId="17" fillId="2" borderId="44" xfId="0" applyNumberFormat="1" applyFont="1" applyFill="1" applyBorder="1" applyAlignment="1">
      <alignment horizontal="center"/>
    </xf>
    <xf numFmtId="3" fontId="17" fillId="2" borderId="40" xfId="0" applyNumberFormat="1" applyFont="1" applyFill="1" applyBorder="1"/>
    <xf numFmtId="3" fontId="17" fillId="2" borderId="63" xfId="0" applyNumberFormat="1" applyFont="1" applyFill="1" applyBorder="1"/>
    <xf numFmtId="0" fontId="26" fillId="2" borderId="46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6" fillId="2" borderId="47" xfId="0" applyFont="1" applyFill="1" applyBorder="1" applyAlignment="1">
      <alignment horizontal="left" vertical="center" wrapText="1"/>
    </xf>
    <xf numFmtId="166" fontId="13" fillId="2" borderId="45" xfId="1" applyNumberFormat="1" applyFont="1" applyFill="1" applyBorder="1"/>
    <xf numFmtId="166" fontId="13" fillId="2" borderId="28" xfId="1" applyNumberFormat="1" applyFont="1" applyFill="1" applyBorder="1"/>
    <xf numFmtId="166" fontId="13" fillId="2" borderId="46" xfId="1" applyNumberFormat="1" applyFont="1" applyFill="1" applyBorder="1"/>
    <xf numFmtId="166" fontId="13" fillId="2" borderId="47" xfId="1" applyNumberFormat="1" applyFont="1" applyFill="1" applyBorder="1"/>
    <xf numFmtId="166" fontId="13" fillId="2" borderId="48" xfId="1" applyNumberFormat="1" applyFont="1" applyFill="1" applyBorder="1"/>
    <xf numFmtId="3" fontId="17" fillId="2" borderId="45" xfId="0" applyNumberFormat="1" applyFont="1" applyFill="1" applyBorder="1" applyAlignment="1">
      <alignment horizontal="center"/>
    </xf>
    <xf numFmtId="0" fontId="11" fillId="2" borderId="55" xfId="3" applyFont="1" applyFill="1" applyBorder="1" applyAlignment="1" applyProtection="1">
      <alignment horizontal="center" vertical="center" wrapText="1"/>
      <protection locked="0"/>
    </xf>
    <xf numFmtId="0" fontId="26" fillId="2" borderId="56" xfId="0" applyFont="1" applyFill="1" applyBorder="1" applyAlignment="1">
      <alignment horizontal="left" vertical="center" wrapText="1"/>
    </xf>
    <xf numFmtId="0" fontId="26" fillId="2" borderId="57" xfId="0" applyFont="1" applyFill="1" applyBorder="1" applyAlignment="1">
      <alignment horizontal="left" vertical="center" wrapText="1"/>
    </xf>
    <xf numFmtId="0" fontId="26" fillId="2" borderId="58" xfId="0" applyFont="1" applyFill="1" applyBorder="1" applyAlignment="1">
      <alignment horizontal="left" vertical="center" wrapText="1"/>
    </xf>
    <xf numFmtId="0" fontId="13" fillId="2" borderId="24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13" fillId="2" borderId="55" xfId="1" applyNumberFormat="1" applyFont="1" applyFill="1" applyBorder="1"/>
    <xf numFmtId="166" fontId="13" fillId="2" borderId="24" xfId="1" applyNumberFormat="1" applyFont="1" applyFill="1" applyBorder="1"/>
    <xf numFmtId="166" fontId="13" fillId="2" borderId="56" xfId="1" applyNumberFormat="1" applyFont="1" applyFill="1" applyBorder="1"/>
    <xf numFmtId="166" fontId="13" fillId="2" borderId="58" xfId="1" applyNumberFormat="1" applyFont="1" applyFill="1" applyBorder="1"/>
    <xf numFmtId="166" fontId="13" fillId="2" borderId="27" xfId="1" applyNumberFormat="1" applyFont="1" applyFill="1" applyBorder="1"/>
    <xf numFmtId="3" fontId="17" fillId="2" borderId="35" xfId="0" applyNumberFormat="1" applyFont="1" applyFill="1" applyBorder="1" applyAlignment="1">
      <alignment horizontal="center"/>
    </xf>
    <xf numFmtId="3" fontId="17" fillId="2" borderId="64" xfId="0" applyNumberFormat="1" applyFont="1" applyFill="1" applyBorder="1"/>
    <xf numFmtId="0" fontId="11" fillId="2" borderId="44" xfId="3" applyFont="1" applyFill="1" applyBorder="1" applyAlignment="1" applyProtection="1">
      <alignment horizontal="center" vertical="center" wrapText="1"/>
      <protection locked="0"/>
    </xf>
    <xf numFmtId="3" fontId="17" fillId="2" borderId="17" xfId="0" applyNumberFormat="1" applyFont="1" applyFill="1" applyBorder="1"/>
    <xf numFmtId="3" fontId="17" fillId="2" borderId="20" xfId="0" applyNumberFormat="1" applyFont="1" applyFill="1" applyBorder="1"/>
    <xf numFmtId="3" fontId="17" fillId="2" borderId="26" xfId="0" applyNumberFormat="1" applyFont="1" applyFill="1" applyBorder="1"/>
    <xf numFmtId="3" fontId="17" fillId="2" borderId="65" xfId="0" applyNumberFormat="1" applyFont="1" applyFill="1" applyBorder="1"/>
    <xf numFmtId="0" fontId="11" fillId="2" borderId="39" xfId="3" applyFont="1" applyFill="1" applyBorder="1" applyAlignment="1" applyProtection="1">
      <alignment horizontal="center" vertical="center" wrapText="1"/>
      <protection locked="0"/>
    </xf>
    <xf numFmtId="0" fontId="26" fillId="2" borderId="24" xfId="0" applyFont="1" applyFill="1" applyBorder="1" applyAlignment="1">
      <alignment horizontal="left" vertical="center" wrapText="1"/>
    </xf>
    <xf numFmtId="0" fontId="19" fillId="2" borderId="52" xfId="3" applyFont="1" applyFill="1" applyBorder="1" applyAlignment="1" applyProtection="1">
      <alignment horizontal="right" vertical="center" wrapText="1"/>
      <protection locked="0"/>
    </xf>
    <xf numFmtId="0" fontId="19" fillId="2" borderId="53" xfId="3" applyFont="1" applyFill="1" applyBorder="1" applyAlignment="1" applyProtection="1">
      <alignment horizontal="right" vertical="center" wrapText="1"/>
      <protection locked="0"/>
    </xf>
    <xf numFmtId="0" fontId="19" fillId="2" borderId="54" xfId="3" applyFont="1" applyFill="1" applyBorder="1" applyAlignment="1" applyProtection="1">
      <alignment horizontal="right" vertical="center" wrapText="1"/>
      <protection locked="0"/>
    </xf>
    <xf numFmtId="0" fontId="1" fillId="2" borderId="40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30" fillId="2" borderId="0" xfId="0" applyFont="1" applyFill="1"/>
    <xf numFmtId="0" fontId="31" fillId="2" borderId="0" xfId="0" applyFont="1" applyFill="1"/>
    <xf numFmtId="0" fontId="32" fillId="2" borderId="0" xfId="0" applyFont="1" applyFill="1"/>
    <xf numFmtId="0" fontId="31" fillId="2" borderId="0" xfId="0" applyFont="1" applyFill="1" applyAlignment="1">
      <alignment horizontal="center"/>
    </xf>
    <xf numFmtId="166" fontId="31" fillId="2" borderId="0" xfId="1" applyNumberFormat="1" applyFont="1" applyFill="1"/>
    <xf numFmtId="0" fontId="0" fillId="2" borderId="0" xfId="0" applyFill="1"/>
    <xf numFmtId="168" fontId="31" fillId="0" borderId="0" xfId="0" applyNumberFormat="1" applyFont="1"/>
    <xf numFmtId="164" fontId="31" fillId="2" borderId="0" xfId="1" applyFont="1" applyFill="1"/>
    <xf numFmtId="166" fontId="1" fillId="2" borderId="0" xfId="0" applyNumberFormat="1" applyFont="1" applyFill="1"/>
    <xf numFmtId="169" fontId="1" fillId="2" borderId="0" xfId="0" applyNumberFormat="1" applyFont="1" applyFill="1"/>
    <xf numFmtId="166" fontId="31" fillId="2" borderId="0" xfId="0" applyNumberFormat="1" applyFont="1" applyFill="1"/>
    <xf numFmtId="0" fontId="11" fillId="2" borderId="0" xfId="0" applyFont="1" applyFill="1"/>
    <xf numFmtId="170" fontId="1" fillId="3" borderId="0" xfId="0" applyNumberFormat="1" applyFont="1" applyFill="1"/>
    <xf numFmtId="0" fontId="33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6" fontId="0" fillId="0" borderId="0" xfId="0" applyNumberFormat="1"/>
    <xf numFmtId="0" fontId="34" fillId="0" borderId="0" xfId="0" applyFont="1"/>
    <xf numFmtId="0" fontId="31" fillId="0" borderId="0" xfId="0" applyFont="1"/>
    <xf numFmtId="0" fontId="31" fillId="0" borderId="0" xfId="0" applyFont="1" applyAlignment="1">
      <alignment horizontal="center"/>
    </xf>
  </cellXfs>
  <cellStyles count="5">
    <cellStyle name="Comma" xfId="1" builtinId="3"/>
    <cellStyle name="Hyperlink" xfId="2" builtinId="8"/>
    <cellStyle name="Normal" xfId="0" builtinId="0"/>
    <cellStyle name="Normal 11" xfId="4" xr:uid="{8114C25F-BED5-4724-B1EB-B5B3D28322B1}"/>
    <cellStyle name="Paprastas 2" xfId="3" xr:uid="{F2963F45-0CB9-467F-8B3D-951F48D34B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lumos%20kainu%20nustatymo%20metodika_2021_2022.03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DAS 1. Konsoliduota P(N)"/>
      <sheetName val="PRIEDAS 12. Butinosios sanaudos"/>
      <sheetName val="PRIEDAS 12. Sąnaudų ataskaita"/>
      <sheetName val="PRIEDAS 5. DK"/>
      <sheetName val="PRIEDAS 4. IT ataskaita_su isig"/>
      <sheetName val="PRIEDAS 5. VV IT (G)"/>
      <sheetName val="PRIEDAS 6. TS ataskaita"/>
      <sheetName val="PRIEDAS 7. NS ataskaita"/>
      <sheetName val="PRIEDAS 8. NS-PP ataskaita"/>
      <sheetName val="PRIEDAS 11. BS ataskaita"/>
      <sheetName val="PRIEDAS 6. IT normatyvai"/>
      <sheetName val="PRIEDAS 18. Silumos kiekiai"/>
      <sheetName val="PRIEDAS 19. Bazinei k"/>
      <sheetName val="PRIEDAS 20. Perskaiciuotai k"/>
      <sheetName val="PRIEDAS 21. Investicijų planas"/>
      <sheetName val="PRIEDAS 22. Sanaudos del kainu"/>
      <sheetName val="PRIEDAS 23. Normatyvai"/>
    </sheetNames>
    <sheetDataSet>
      <sheetData sheetId="0">
        <row r="16">
          <cell r="E16">
            <v>44634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E27EC-03A3-4E9D-95B3-D8804CE87A4C}">
  <sheetPr>
    <tabColor rgb="FFFFC000"/>
    <pageSetUpPr fitToPage="1"/>
  </sheetPr>
  <dimension ref="A1:BC199"/>
  <sheetViews>
    <sheetView tabSelected="1" zoomScaleNormal="100" zoomScaleSheetLayoutView="85" workbookViewId="0">
      <selection activeCell="K68" sqref="K68"/>
    </sheetView>
  </sheetViews>
  <sheetFormatPr defaultRowHeight="14.4" outlineLevelRow="1" outlineLevelCol="1" x14ac:dyDescent="0.3"/>
  <cols>
    <col min="1" max="1" width="2" customWidth="1"/>
    <col min="2" max="5" width="8.88671875" style="443"/>
    <col min="6" max="6" width="11.6640625" style="443" customWidth="1"/>
    <col min="7" max="7" width="14.109375" style="443" customWidth="1"/>
    <col min="8" max="8" width="11.5546875" style="444" customWidth="1"/>
    <col min="9" max="9" width="13.88671875" style="444" customWidth="1"/>
    <col min="10" max="10" width="22" style="444" customWidth="1"/>
    <col min="11" max="11" width="13.88671875" style="444" customWidth="1"/>
    <col min="12" max="12" width="18.5546875" style="444" customWidth="1"/>
    <col min="13" max="13" width="15.6640625" style="443" customWidth="1"/>
    <col min="14" max="14" width="13.33203125" style="443" customWidth="1"/>
    <col min="15" max="16" width="10.5546875" style="443" hidden="1" customWidth="1" outlineLevel="1"/>
    <col min="17" max="17" width="12.44140625" style="443" customWidth="1" collapsed="1"/>
    <col min="18" max="18" width="10.5546875" style="443" hidden="1" customWidth="1" outlineLevel="1"/>
    <col min="19" max="19" width="14.33203125" style="443" hidden="1" customWidth="1" outlineLevel="1"/>
    <col min="20" max="20" width="14.33203125" style="443" customWidth="1" outlineLevel="1"/>
    <col min="21" max="21" width="12.44140625" style="443" customWidth="1"/>
    <col min="22" max="22" width="11.33203125" style="443" customWidth="1"/>
    <col min="23" max="23" width="14.6640625" style="443" bestFit="1" customWidth="1"/>
    <col min="24" max="24" width="17.5546875" style="443" customWidth="1"/>
    <col min="25" max="25" width="13.33203125" style="443" customWidth="1"/>
    <col min="26" max="27" width="10.5546875" style="443" hidden="1" customWidth="1" outlineLevel="1"/>
    <col min="28" max="28" width="12.44140625" style="443" customWidth="1" collapsed="1"/>
    <col min="29" max="31" width="11.33203125" style="443" customWidth="1" outlineLevel="1"/>
    <col min="32" max="32" width="10.5546875" style="443" customWidth="1" outlineLevel="1"/>
    <col min="33" max="35" width="13.33203125" style="443" customWidth="1"/>
    <col min="36" max="36" width="22.44140625" style="443" bestFit="1" customWidth="1"/>
    <col min="37" max="37" width="13.33203125" style="443" customWidth="1"/>
    <col min="38" max="39" width="10.5546875" style="443" hidden="1" customWidth="1" outlineLevel="1"/>
    <col min="40" max="40" width="15.44140625" style="443" customWidth="1" collapsed="1"/>
    <col min="41" max="41" width="10.5546875" style="443" customWidth="1" outlineLevel="1"/>
    <col min="42" max="42" width="10.5546875" style="443" hidden="1" customWidth="1" outlineLevel="1"/>
    <col min="43" max="43" width="12.44140625" style="443" customWidth="1"/>
    <col min="44" max="44" width="11.21875" style="443" customWidth="1"/>
    <col min="45" max="45" width="13.6640625" style="443" customWidth="1"/>
    <col min="46" max="46" width="6.33203125" customWidth="1"/>
    <col min="47" max="47" width="17.88671875" customWidth="1" outlineLevel="1"/>
    <col min="48" max="48" width="19" customWidth="1" outlineLevel="1"/>
    <col min="49" max="49" width="21.109375" customWidth="1" outlineLevel="1"/>
    <col min="50" max="50" width="26.33203125" customWidth="1" outlineLevel="1"/>
    <col min="51" max="51" width="10.44140625" customWidth="1" outlineLevel="1"/>
    <col min="52" max="52" width="19.109375" customWidth="1" outlineLevel="1"/>
    <col min="53" max="53" width="10.44140625" customWidth="1" outlineLevel="1"/>
    <col min="54" max="54" width="1.33203125" customWidth="1" outlineLevel="1"/>
    <col min="55" max="56" width="9.109375" customWidth="1"/>
    <col min="57" max="57" width="18.109375" customWidth="1"/>
    <col min="257" max="257" width="2" customWidth="1"/>
    <col min="262" max="262" width="11.6640625" customWidth="1"/>
    <col min="263" max="263" width="14.109375" customWidth="1"/>
    <col min="264" max="264" width="11.5546875" customWidth="1"/>
    <col min="265" max="265" width="13.88671875" customWidth="1"/>
    <col min="266" max="266" width="22" customWidth="1"/>
    <col min="267" max="267" width="13.88671875" customWidth="1"/>
    <col min="268" max="268" width="18.5546875" customWidth="1"/>
    <col min="269" max="269" width="15.6640625" customWidth="1"/>
    <col min="270" max="270" width="13.33203125" customWidth="1"/>
    <col min="271" max="272" width="0" hidden="1" customWidth="1"/>
    <col min="273" max="273" width="12.44140625" customWidth="1"/>
    <col min="274" max="275" width="0" hidden="1" customWidth="1"/>
    <col min="276" max="276" width="14.33203125" customWidth="1"/>
    <col min="277" max="277" width="12.44140625" customWidth="1"/>
    <col min="278" max="278" width="11.33203125" customWidth="1"/>
    <col min="279" max="279" width="14.6640625" bestFit="1" customWidth="1"/>
    <col min="280" max="280" width="17.5546875" customWidth="1"/>
    <col min="281" max="281" width="13.33203125" customWidth="1"/>
    <col min="282" max="283" width="0" hidden="1" customWidth="1"/>
    <col min="284" max="284" width="12.44140625" customWidth="1"/>
    <col min="285" max="287" width="11.33203125" customWidth="1"/>
    <col min="288" max="288" width="10.5546875" customWidth="1"/>
    <col min="289" max="291" width="13.33203125" customWidth="1"/>
    <col min="292" max="292" width="22.44140625" bestFit="1" customWidth="1"/>
    <col min="293" max="293" width="13.33203125" customWidth="1"/>
    <col min="294" max="295" width="0" hidden="1" customWidth="1"/>
    <col min="296" max="296" width="15.44140625" customWidth="1"/>
    <col min="297" max="297" width="10.5546875" customWidth="1"/>
    <col min="298" max="298" width="0" hidden="1" customWidth="1"/>
    <col min="299" max="299" width="12.44140625" customWidth="1"/>
    <col min="300" max="300" width="11.21875" customWidth="1"/>
    <col min="301" max="301" width="13.6640625" customWidth="1"/>
    <col min="302" max="302" width="6.33203125" customWidth="1"/>
    <col min="303" max="303" width="17.88671875" customWidth="1"/>
    <col min="304" max="304" width="19" customWidth="1"/>
    <col min="305" max="305" width="21.109375" customWidth="1"/>
    <col min="306" max="306" width="26.33203125" customWidth="1"/>
    <col min="307" max="307" width="10.44140625" customWidth="1"/>
    <col min="308" max="308" width="19.109375" customWidth="1"/>
    <col min="309" max="309" width="10.44140625" customWidth="1"/>
    <col min="310" max="310" width="1.33203125" customWidth="1"/>
    <col min="311" max="312" width="9.109375" customWidth="1"/>
    <col min="313" max="313" width="18.109375" customWidth="1"/>
    <col min="513" max="513" width="2" customWidth="1"/>
    <col min="518" max="518" width="11.6640625" customWidth="1"/>
    <col min="519" max="519" width="14.109375" customWidth="1"/>
    <col min="520" max="520" width="11.5546875" customWidth="1"/>
    <col min="521" max="521" width="13.88671875" customWidth="1"/>
    <col min="522" max="522" width="22" customWidth="1"/>
    <col min="523" max="523" width="13.88671875" customWidth="1"/>
    <col min="524" max="524" width="18.5546875" customWidth="1"/>
    <col min="525" max="525" width="15.6640625" customWidth="1"/>
    <col min="526" max="526" width="13.33203125" customWidth="1"/>
    <col min="527" max="528" width="0" hidden="1" customWidth="1"/>
    <col min="529" max="529" width="12.44140625" customWidth="1"/>
    <col min="530" max="531" width="0" hidden="1" customWidth="1"/>
    <col min="532" max="532" width="14.33203125" customWidth="1"/>
    <col min="533" max="533" width="12.44140625" customWidth="1"/>
    <col min="534" max="534" width="11.33203125" customWidth="1"/>
    <col min="535" max="535" width="14.6640625" bestFit="1" customWidth="1"/>
    <col min="536" max="536" width="17.5546875" customWidth="1"/>
    <col min="537" max="537" width="13.33203125" customWidth="1"/>
    <col min="538" max="539" width="0" hidden="1" customWidth="1"/>
    <col min="540" max="540" width="12.44140625" customWidth="1"/>
    <col min="541" max="543" width="11.33203125" customWidth="1"/>
    <col min="544" max="544" width="10.5546875" customWidth="1"/>
    <col min="545" max="547" width="13.33203125" customWidth="1"/>
    <col min="548" max="548" width="22.44140625" bestFit="1" customWidth="1"/>
    <col min="549" max="549" width="13.33203125" customWidth="1"/>
    <col min="550" max="551" width="0" hidden="1" customWidth="1"/>
    <col min="552" max="552" width="15.44140625" customWidth="1"/>
    <col min="553" max="553" width="10.5546875" customWidth="1"/>
    <col min="554" max="554" width="0" hidden="1" customWidth="1"/>
    <col min="555" max="555" width="12.44140625" customWidth="1"/>
    <col min="556" max="556" width="11.21875" customWidth="1"/>
    <col min="557" max="557" width="13.6640625" customWidth="1"/>
    <col min="558" max="558" width="6.33203125" customWidth="1"/>
    <col min="559" max="559" width="17.88671875" customWidth="1"/>
    <col min="560" max="560" width="19" customWidth="1"/>
    <col min="561" max="561" width="21.109375" customWidth="1"/>
    <col min="562" max="562" width="26.33203125" customWidth="1"/>
    <col min="563" max="563" width="10.44140625" customWidth="1"/>
    <col min="564" max="564" width="19.109375" customWidth="1"/>
    <col min="565" max="565" width="10.44140625" customWidth="1"/>
    <col min="566" max="566" width="1.33203125" customWidth="1"/>
    <col min="567" max="568" width="9.109375" customWidth="1"/>
    <col min="569" max="569" width="18.109375" customWidth="1"/>
    <col min="769" max="769" width="2" customWidth="1"/>
    <col min="774" max="774" width="11.6640625" customWidth="1"/>
    <col min="775" max="775" width="14.109375" customWidth="1"/>
    <col min="776" max="776" width="11.5546875" customWidth="1"/>
    <col min="777" max="777" width="13.88671875" customWidth="1"/>
    <col min="778" max="778" width="22" customWidth="1"/>
    <col min="779" max="779" width="13.88671875" customWidth="1"/>
    <col min="780" max="780" width="18.5546875" customWidth="1"/>
    <col min="781" max="781" width="15.6640625" customWidth="1"/>
    <col min="782" max="782" width="13.33203125" customWidth="1"/>
    <col min="783" max="784" width="0" hidden="1" customWidth="1"/>
    <col min="785" max="785" width="12.44140625" customWidth="1"/>
    <col min="786" max="787" width="0" hidden="1" customWidth="1"/>
    <col min="788" max="788" width="14.33203125" customWidth="1"/>
    <col min="789" max="789" width="12.44140625" customWidth="1"/>
    <col min="790" max="790" width="11.33203125" customWidth="1"/>
    <col min="791" max="791" width="14.6640625" bestFit="1" customWidth="1"/>
    <col min="792" max="792" width="17.5546875" customWidth="1"/>
    <col min="793" max="793" width="13.33203125" customWidth="1"/>
    <col min="794" max="795" width="0" hidden="1" customWidth="1"/>
    <col min="796" max="796" width="12.44140625" customWidth="1"/>
    <col min="797" max="799" width="11.33203125" customWidth="1"/>
    <col min="800" max="800" width="10.5546875" customWidth="1"/>
    <col min="801" max="803" width="13.33203125" customWidth="1"/>
    <col min="804" max="804" width="22.44140625" bestFit="1" customWidth="1"/>
    <col min="805" max="805" width="13.33203125" customWidth="1"/>
    <col min="806" max="807" width="0" hidden="1" customWidth="1"/>
    <col min="808" max="808" width="15.44140625" customWidth="1"/>
    <col min="809" max="809" width="10.5546875" customWidth="1"/>
    <col min="810" max="810" width="0" hidden="1" customWidth="1"/>
    <col min="811" max="811" width="12.44140625" customWidth="1"/>
    <col min="812" max="812" width="11.21875" customWidth="1"/>
    <col min="813" max="813" width="13.6640625" customWidth="1"/>
    <col min="814" max="814" width="6.33203125" customWidth="1"/>
    <col min="815" max="815" width="17.88671875" customWidth="1"/>
    <col min="816" max="816" width="19" customWidth="1"/>
    <col min="817" max="817" width="21.109375" customWidth="1"/>
    <col min="818" max="818" width="26.33203125" customWidth="1"/>
    <col min="819" max="819" width="10.44140625" customWidth="1"/>
    <col min="820" max="820" width="19.109375" customWidth="1"/>
    <col min="821" max="821" width="10.44140625" customWidth="1"/>
    <col min="822" max="822" width="1.33203125" customWidth="1"/>
    <col min="823" max="824" width="9.109375" customWidth="1"/>
    <col min="825" max="825" width="18.109375" customWidth="1"/>
    <col min="1025" max="1025" width="2" customWidth="1"/>
    <col min="1030" max="1030" width="11.6640625" customWidth="1"/>
    <col min="1031" max="1031" width="14.109375" customWidth="1"/>
    <col min="1032" max="1032" width="11.5546875" customWidth="1"/>
    <col min="1033" max="1033" width="13.88671875" customWidth="1"/>
    <col min="1034" max="1034" width="22" customWidth="1"/>
    <col min="1035" max="1035" width="13.88671875" customWidth="1"/>
    <col min="1036" max="1036" width="18.5546875" customWidth="1"/>
    <col min="1037" max="1037" width="15.6640625" customWidth="1"/>
    <col min="1038" max="1038" width="13.33203125" customWidth="1"/>
    <col min="1039" max="1040" width="0" hidden="1" customWidth="1"/>
    <col min="1041" max="1041" width="12.44140625" customWidth="1"/>
    <col min="1042" max="1043" width="0" hidden="1" customWidth="1"/>
    <col min="1044" max="1044" width="14.33203125" customWidth="1"/>
    <col min="1045" max="1045" width="12.44140625" customWidth="1"/>
    <col min="1046" max="1046" width="11.33203125" customWidth="1"/>
    <col min="1047" max="1047" width="14.6640625" bestFit="1" customWidth="1"/>
    <col min="1048" max="1048" width="17.5546875" customWidth="1"/>
    <col min="1049" max="1049" width="13.33203125" customWidth="1"/>
    <col min="1050" max="1051" width="0" hidden="1" customWidth="1"/>
    <col min="1052" max="1052" width="12.44140625" customWidth="1"/>
    <col min="1053" max="1055" width="11.33203125" customWidth="1"/>
    <col min="1056" max="1056" width="10.5546875" customWidth="1"/>
    <col min="1057" max="1059" width="13.33203125" customWidth="1"/>
    <col min="1060" max="1060" width="22.44140625" bestFit="1" customWidth="1"/>
    <col min="1061" max="1061" width="13.33203125" customWidth="1"/>
    <col min="1062" max="1063" width="0" hidden="1" customWidth="1"/>
    <col min="1064" max="1064" width="15.44140625" customWidth="1"/>
    <col min="1065" max="1065" width="10.5546875" customWidth="1"/>
    <col min="1066" max="1066" width="0" hidden="1" customWidth="1"/>
    <col min="1067" max="1067" width="12.44140625" customWidth="1"/>
    <col min="1068" max="1068" width="11.21875" customWidth="1"/>
    <col min="1069" max="1069" width="13.6640625" customWidth="1"/>
    <col min="1070" max="1070" width="6.33203125" customWidth="1"/>
    <col min="1071" max="1071" width="17.88671875" customWidth="1"/>
    <col min="1072" max="1072" width="19" customWidth="1"/>
    <col min="1073" max="1073" width="21.109375" customWidth="1"/>
    <col min="1074" max="1074" width="26.33203125" customWidth="1"/>
    <col min="1075" max="1075" width="10.44140625" customWidth="1"/>
    <col min="1076" max="1076" width="19.109375" customWidth="1"/>
    <col min="1077" max="1077" width="10.44140625" customWidth="1"/>
    <col min="1078" max="1078" width="1.33203125" customWidth="1"/>
    <col min="1079" max="1080" width="9.109375" customWidth="1"/>
    <col min="1081" max="1081" width="18.109375" customWidth="1"/>
    <col min="1281" max="1281" width="2" customWidth="1"/>
    <col min="1286" max="1286" width="11.6640625" customWidth="1"/>
    <col min="1287" max="1287" width="14.109375" customWidth="1"/>
    <col min="1288" max="1288" width="11.5546875" customWidth="1"/>
    <col min="1289" max="1289" width="13.88671875" customWidth="1"/>
    <col min="1290" max="1290" width="22" customWidth="1"/>
    <col min="1291" max="1291" width="13.88671875" customWidth="1"/>
    <col min="1292" max="1292" width="18.5546875" customWidth="1"/>
    <col min="1293" max="1293" width="15.6640625" customWidth="1"/>
    <col min="1294" max="1294" width="13.33203125" customWidth="1"/>
    <col min="1295" max="1296" width="0" hidden="1" customWidth="1"/>
    <col min="1297" max="1297" width="12.44140625" customWidth="1"/>
    <col min="1298" max="1299" width="0" hidden="1" customWidth="1"/>
    <col min="1300" max="1300" width="14.33203125" customWidth="1"/>
    <col min="1301" max="1301" width="12.44140625" customWidth="1"/>
    <col min="1302" max="1302" width="11.33203125" customWidth="1"/>
    <col min="1303" max="1303" width="14.6640625" bestFit="1" customWidth="1"/>
    <col min="1304" max="1304" width="17.5546875" customWidth="1"/>
    <col min="1305" max="1305" width="13.33203125" customWidth="1"/>
    <col min="1306" max="1307" width="0" hidden="1" customWidth="1"/>
    <col min="1308" max="1308" width="12.44140625" customWidth="1"/>
    <col min="1309" max="1311" width="11.33203125" customWidth="1"/>
    <col min="1312" max="1312" width="10.5546875" customWidth="1"/>
    <col min="1313" max="1315" width="13.33203125" customWidth="1"/>
    <col min="1316" max="1316" width="22.44140625" bestFit="1" customWidth="1"/>
    <col min="1317" max="1317" width="13.33203125" customWidth="1"/>
    <col min="1318" max="1319" width="0" hidden="1" customWidth="1"/>
    <col min="1320" max="1320" width="15.44140625" customWidth="1"/>
    <col min="1321" max="1321" width="10.5546875" customWidth="1"/>
    <col min="1322" max="1322" width="0" hidden="1" customWidth="1"/>
    <col min="1323" max="1323" width="12.44140625" customWidth="1"/>
    <col min="1324" max="1324" width="11.21875" customWidth="1"/>
    <col min="1325" max="1325" width="13.6640625" customWidth="1"/>
    <col min="1326" max="1326" width="6.33203125" customWidth="1"/>
    <col min="1327" max="1327" width="17.88671875" customWidth="1"/>
    <col min="1328" max="1328" width="19" customWidth="1"/>
    <col min="1329" max="1329" width="21.109375" customWidth="1"/>
    <col min="1330" max="1330" width="26.33203125" customWidth="1"/>
    <col min="1331" max="1331" width="10.44140625" customWidth="1"/>
    <col min="1332" max="1332" width="19.109375" customWidth="1"/>
    <col min="1333" max="1333" width="10.44140625" customWidth="1"/>
    <col min="1334" max="1334" width="1.33203125" customWidth="1"/>
    <col min="1335" max="1336" width="9.109375" customWidth="1"/>
    <col min="1337" max="1337" width="18.109375" customWidth="1"/>
    <col min="1537" max="1537" width="2" customWidth="1"/>
    <col min="1542" max="1542" width="11.6640625" customWidth="1"/>
    <col min="1543" max="1543" width="14.109375" customWidth="1"/>
    <col min="1544" max="1544" width="11.5546875" customWidth="1"/>
    <col min="1545" max="1545" width="13.88671875" customWidth="1"/>
    <col min="1546" max="1546" width="22" customWidth="1"/>
    <col min="1547" max="1547" width="13.88671875" customWidth="1"/>
    <col min="1548" max="1548" width="18.5546875" customWidth="1"/>
    <col min="1549" max="1549" width="15.6640625" customWidth="1"/>
    <col min="1550" max="1550" width="13.33203125" customWidth="1"/>
    <col min="1551" max="1552" width="0" hidden="1" customWidth="1"/>
    <col min="1553" max="1553" width="12.44140625" customWidth="1"/>
    <col min="1554" max="1555" width="0" hidden="1" customWidth="1"/>
    <col min="1556" max="1556" width="14.33203125" customWidth="1"/>
    <col min="1557" max="1557" width="12.44140625" customWidth="1"/>
    <col min="1558" max="1558" width="11.33203125" customWidth="1"/>
    <col min="1559" max="1559" width="14.6640625" bestFit="1" customWidth="1"/>
    <col min="1560" max="1560" width="17.5546875" customWidth="1"/>
    <col min="1561" max="1561" width="13.33203125" customWidth="1"/>
    <col min="1562" max="1563" width="0" hidden="1" customWidth="1"/>
    <col min="1564" max="1564" width="12.44140625" customWidth="1"/>
    <col min="1565" max="1567" width="11.33203125" customWidth="1"/>
    <col min="1568" max="1568" width="10.5546875" customWidth="1"/>
    <col min="1569" max="1571" width="13.33203125" customWidth="1"/>
    <col min="1572" max="1572" width="22.44140625" bestFit="1" customWidth="1"/>
    <col min="1573" max="1573" width="13.33203125" customWidth="1"/>
    <col min="1574" max="1575" width="0" hidden="1" customWidth="1"/>
    <col min="1576" max="1576" width="15.44140625" customWidth="1"/>
    <col min="1577" max="1577" width="10.5546875" customWidth="1"/>
    <col min="1578" max="1578" width="0" hidden="1" customWidth="1"/>
    <col min="1579" max="1579" width="12.44140625" customWidth="1"/>
    <col min="1580" max="1580" width="11.21875" customWidth="1"/>
    <col min="1581" max="1581" width="13.6640625" customWidth="1"/>
    <col min="1582" max="1582" width="6.33203125" customWidth="1"/>
    <col min="1583" max="1583" width="17.88671875" customWidth="1"/>
    <col min="1584" max="1584" width="19" customWidth="1"/>
    <col min="1585" max="1585" width="21.109375" customWidth="1"/>
    <col min="1586" max="1586" width="26.33203125" customWidth="1"/>
    <col min="1587" max="1587" width="10.44140625" customWidth="1"/>
    <col min="1588" max="1588" width="19.109375" customWidth="1"/>
    <col min="1589" max="1589" width="10.44140625" customWidth="1"/>
    <col min="1590" max="1590" width="1.33203125" customWidth="1"/>
    <col min="1591" max="1592" width="9.109375" customWidth="1"/>
    <col min="1593" max="1593" width="18.109375" customWidth="1"/>
    <col min="1793" max="1793" width="2" customWidth="1"/>
    <col min="1798" max="1798" width="11.6640625" customWidth="1"/>
    <col min="1799" max="1799" width="14.109375" customWidth="1"/>
    <col min="1800" max="1800" width="11.5546875" customWidth="1"/>
    <col min="1801" max="1801" width="13.88671875" customWidth="1"/>
    <col min="1802" max="1802" width="22" customWidth="1"/>
    <col min="1803" max="1803" width="13.88671875" customWidth="1"/>
    <col min="1804" max="1804" width="18.5546875" customWidth="1"/>
    <col min="1805" max="1805" width="15.6640625" customWidth="1"/>
    <col min="1806" max="1806" width="13.33203125" customWidth="1"/>
    <col min="1807" max="1808" width="0" hidden="1" customWidth="1"/>
    <col min="1809" max="1809" width="12.44140625" customWidth="1"/>
    <col min="1810" max="1811" width="0" hidden="1" customWidth="1"/>
    <col min="1812" max="1812" width="14.33203125" customWidth="1"/>
    <col min="1813" max="1813" width="12.44140625" customWidth="1"/>
    <col min="1814" max="1814" width="11.33203125" customWidth="1"/>
    <col min="1815" max="1815" width="14.6640625" bestFit="1" customWidth="1"/>
    <col min="1816" max="1816" width="17.5546875" customWidth="1"/>
    <col min="1817" max="1817" width="13.33203125" customWidth="1"/>
    <col min="1818" max="1819" width="0" hidden="1" customWidth="1"/>
    <col min="1820" max="1820" width="12.44140625" customWidth="1"/>
    <col min="1821" max="1823" width="11.33203125" customWidth="1"/>
    <col min="1824" max="1824" width="10.5546875" customWidth="1"/>
    <col min="1825" max="1827" width="13.33203125" customWidth="1"/>
    <col min="1828" max="1828" width="22.44140625" bestFit="1" customWidth="1"/>
    <col min="1829" max="1829" width="13.33203125" customWidth="1"/>
    <col min="1830" max="1831" width="0" hidden="1" customWidth="1"/>
    <col min="1832" max="1832" width="15.44140625" customWidth="1"/>
    <col min="1833" max="1833" width="10.5546875" customWidth="1"/>
    <col min="1834" max="1834" width="0" hidden="1" customWidth="1"/>
    <col min="1835" max="1835" width="12.44140625" customWidth="1"/>
    <col min="1836" max="1836" width="11.21875" customWidth="1"/>
    <col min="1837" max="1837" width="13.6640625" customWidth="1"/>
    <col min="1838" max="1838" width="6.33203125" customWidth="1"/>
    <col min="1839" max="1839" width="17.88671875" customWidth="1"/>
    <col min="1840" max="1840" width="19" customWidth="1"/>
    <col min="1841" max="1841" width="21.109375" customWidth="1"/>
    <col min="1842" max="1842" width="26.33203125" customWidth="1"/>
    <col min="1843" max="1843" width="10.44140625" customWidth="1"/>
    <col min="1844" max="1844" width="19.109375" customWidth="1"/>
    <col min="1845" max="1845" width="10.44140625" customWidth="1"/>
    <col min="1846" max="1846" width="1.33203125" customWidth="1"/>
    <col min="1847" max="1848" width="9.109375" customWidth="1"/>
    <col min="1849" max="1849" width="18.109375" customWidth="1"/>
    <col min="2049" max="2049" width="2" customWidth="1"/>
    <col min="2054" max="2054" width="11.6640625" customWidth="1"/>
    <col min="2055" max="2055" width="14.109375" customWidth="1"/>
    <col min="2056" max="2056" width="11.5546875" customWidth="1"/>
    <col min="2057" max="2057" width="13.88671875" customWidth="1"/>
    <col min="2058" max="2058" width="22" customWidth="1"/>
    <col min="2059" max="2059" width="13.88671875" customWidth="1"/>
    <col min="2060" max="2060" width="18.5546875" customWidth="1"/>
    <col min="2061" max="2061" width="15.6640625" customWidth="1"/>
    <col min="2062" max="2062" width="13.33203125" customWidth="1"/>
    <col min="2063" max="2064" width="0" hidden="1" customWidth="1"/>
    <col min="2065" max="2065" width="12.44140625" customWidth="1"/>
    <col min="2066" max="2067" width="0" hidden="1" customWidth="1"/>
    <col min="2068" max="2068" width="14.33203125" customWidth="1"/>
    <col min="2069" max="2069" width="12.44140625" customWidth="1"/>
    <col min="2070" max="2070" width="11.33203125" customWidth="1"/>
    <col min="2071" max="2071" width="14.6640625" bestFit="1" customWidth="1"/>
    <col min="2072" max="2072" width="17.5546875" customWidth="1"/>
    <col min="2073" max="2073" width="13.33203125" customWidth="1"/>
    <col min="2074" max="2075" width="0" hidden="1" customWidth="1"/>
    <col min="2076" max="2076" width="12.44140625" customWidth="1"/>
    <col min="2077" max="2079" width="11.33203125" customWidth="1"/>
    <col min="2080" max="2080" width="10.5546875" customWidth="1"/>
    <col min="2081" max="2083" width="13.33203125" customWidth="1"/>
    <col min="2084" max="2084" width="22.44140625" bestFit="1" customWidth="1"/>
    <col min="2085" max="2085" width="13.33203125" customWidth="1"/>
    <col min="2086" max="2087" width="0" hidden="1" customWidth="1"/>
    <col min="2088" max="2088" width="15.44140625" customWidth="1"/>
    <col min="2089" max="2089" width="10.5546875" customWidth="1"/>
    <col min="2090" max="2090" width="0" hidden="1" customWidth="1"/>
    <col min="2091" max="2091" width="12.44140625" customWidth="1"/>
    <col min="2092" max="2092" width="11.21875" customWidth="1"/>
    <col min="2093" max="2093" width="13.6640625" customWidth="1"/>
    <col min="2094" max="2094" width="6.33203125" customWidth="1"/>
    <col min="2095" max="2095" width="17.88671875" customWidth="1"/>
    <col min="2096" max="2096" width="19" customWidth="1"/>
    <col min="2097" max="2097" width="21.109375" customWidth="1"/>
    <col min="2098" max="2098" width="26.33203125" customWidth="1"/>
    <col min="2099" max="2099" width="10.44140625" customWidth="1"/>
    <col min="2100" max="2100" width="19.109375" customWidth="1"/>
    <col min="2101" max="2101" width="10.44140625" customWidth="1"/>
    <col min="2102" max="2102" width="1.33203125" customWidth="1"/>
    <col min="2103" max="2104" width="9.109375" customWidth="1"/>
    <col min="2105" max="2105" width="18.109375" customWidth="1"/>
    <col min="2305" max="2305" width="2" customWidth="1"/>
    <col min="2310" max="2310" width="11.6640625" customWidth="1"/>
    <col min="2311" max="2311" width="14.109375" customWidth="1"/>
    <col min="2312" max="2312" width="11.5546875" customWidth="1"/>
    <col min="2313" max="2313" width="13.88671875" customWidth="1"/>
    <col min="2314" max="2314" width="22" customWidth="1"/>
    <col min="2315" max="2315" width="13.88671875" customWidth="1"/>
    <col min="2316" max="2316" width="18.5546875" customWidth="1"/>
    <col min="2317" max="2317" width="15.6640625" customWidth="1"/>
    <col min="2318" max="2318" width="13.33203125" customWidth="1"/>
    <col min="2319" max="2320" width="0" hidden="1" customWidth="1"/>
    <col min="2321" max="2321" width="12.44140625" customWidth="1"/>
    <col min="2322" max="2323" width="0" hidden="1" customWidth="1"/>
    <col min="2324" max="2324" width="14.33203125" customWidth="1"/>
    <col min="2325" max="2325" width="12.44140625" customWidth="1"/>
    <col min="2326" max="2326" width="11.33203125" customWidth="1"/>
    <col min="2327" max="2327" width="14.6640625" bestFit="1" customWidth="1"/>
    <col min="2328" max="2328" width="17.5546875" customWidth="1"/>
    <col min="2329" max="2329" width="13.33203125" customWidth="1"/>
    <col min="2330" max="2331" width="0" hidden="1" customWidth="1"/>
    <col min="2332" max="2332" width="12.44140625" customWidth="1"/>
    <col min="2333" max="2335" width="11.33203125" customWidth="1"/>
    <col min="2336" max="2336" width="10.5546875" customWidth="1"/>
    <col min="2337" max="2339" width="13.33203125" customWidth="1"/>
    <col min="2340" max="2340" width="22.44140625" bestFit="1" customWidth="1"/>
    <col min="2341" max="2341" width="13.33203125" customWidth="1"/>
    <col min="2342" max="2343" width="0" hidden="1" customWidth="1"/>
    <col min="2344" max="2344" width="15.44140625" customWidth="1"/>
    <col min="2345" max="2345" width="10.5546875" customWidth="1"/>
    <col min="2346" max="2346" width="0" hidden="1" customWidth="1"/>
    <col min="2347" max="2347" width="12.44140625" customWidth="1"/>
    <col min="2348" max="2348" width="11.21875" customWidth="1"/>
    <col min="2349" max="2349" width="13.6640625" customWidth="1"/>
    <col min="2350" max="2350" width="6.33203125" customWidth="1"/>
    <col min="2351" max="2351" width="17.88671875" customWidth="1"/>
    <col min="2352" max="2352" width="19" customWidth="1"/>
    <col min="2353" max="2353" width="21.109375" customWidth="1"/>
    <col min="2354" max="2354" width="26.33203125" customWidth="1"/>
    <col min="2355" max="2355" width="10.44140625" customWidth="1"/>
    <col min="2356" max="2356" width="19.109375" customWidth="1"/>
    <col min="2357" max="2357" width="10.44140625" customWidth="1"/>
    <col min="2358" max="2358" width="1.33203125" customWidth="1"/>
    <col min="2359" max="2360" width="9.109375" customWidth="1"/>
    <col min="2361" max="2361" width="18.109375" customWidth="1"/>
    <col min="2561" max="2561" width="2" customWidth="1"/>
    <col min="2566" max="2566" width="11.6640625" customWidth="1"/>
    <col min="2567" max="2567" width="14.109375" customWidth="1"/>
    <col min="2568" max="2568" width="11.5546875" customWidth="1"/>
    <col min="2569" max="2569" width="13.88671875" customWidth="1"/>
    <col min="2570" max="2570" width="22" customWidth="1"/>
    <col min="2571" max="2571" width="13.88671875" customWidth="1"/>
    <col min="2572" max="2572" width="18.5546875" customWidth="1"/>
    <col min="2573" max="2573" width="15.6640625" customWidth="1"/>
    <col min="2574" max="2574" width="13.33203125" customWidth="1"/>
    <col min="2575" max="2576" width="0" hidden="1" customWidth="1"/>
    <col min="2577" max="2577" width="12.44140625" customWidth="1"/>
    <col min="2578" max="2579" width="0" hidden="1" customWidth="1"/>
    <col min="2580" max="2580" width="14.33203125" customWidth="1"/>
    <col min="2581" max="2581" width="12.44140625" customWidth="1"/>
    <col min="2582" max="2582" width="11.33203125" customWidth="1"/>
    <col min="2583" max="2583" width="14.6640625" bestFit="1" customWidth="1"/>
    <col min="2584" max="2584" width="17.5546875" customWidth="1"/>
    <col min="2585" max="2585" width="13.33203125" customWidth="1"/>
    <col min="2586" max="2587" width="0" hidden="1" customWidth="1"/>
    <col min="2588" max="2588" width="12.44140625" customWidth="1"/>
    <col min="2589" max="2591" width="11.33203125" customWidth="1"/>
    <col min="2592" max="2592" width="10.5546875" customWidth="1"/>
    <col min="2593" max="2595" width="13.33203125" customWidth="1"/>
    <col min="2596" max="2596" width="22.44140625" bestFit="1" customWidth="1"/>
    <col min="2597" max="2597" width="13.33203125" customWidth="1"/>
    <col min="2598" max="2599" width="0" hidden="1" customWidth="1"/>
    <col min="2600" max="2600" width="15.44140625" customWidth="1"/>
    <col min="2601" max="2601" width="10.5546875" customWidth="1"/>
    <col min="2602" max="2602" width="0" hidden="1" customWidth="1"/>
    <col min="2603" max="2603" width="12.44140625" customWidth="1"/>
    <col min="2604" max="2604" width="11.21875" customWidth="1"/>
    <col min="2605" max="2605" width="13.6640625" customWidth="1"/>
    <col min="2606" max="2606" width="6.33203125" customWidth="1"/>
    <col min="2607" max="2607" width="17.88671875" customWidth="1"/>
    <col min="2608" max="2608" width="19" customWidth="1"/>
    <col min="2609" max="2609" width="21.109375" customWidth="1"/>
    <col min="2610" max="2610" width="26.33203125" customWidth="1"/>
    <col min="2611" max="2611" width="10.44140625" customWidth="1"/>
    <col min="2612" max="2612" width="19.109375" customWidth="1"/>
    <col min="2613" max="2613" width="10.44140625" customWidth="1"/>
    <col min="2614" max="2614" width="1.33203125" customWidth="1"/>
    <col min="2615" max="2616" width="9.109375" customWidth="1"/>
    <col min="2617" max="2617" width="18.109375" customWidth="1"/>
    <col min="2817" max="2817" width="2" customWidth="1"/>
    <col min="2822" max="2822" width="11.6640625" customWidth="1"/>
    <col min="2823" max="2823" width="14.109375" customWidth="1"/>
    <col min="2824" max="2824" width="11.5546875" customWidth="1"/>
    <col min="2825" max="2825" width="13.88671875" customWidth="1"/>
    <col min="2826" max="2826" width="22" customWidth="1"/>
    <col min="2827" max="2827" width="13.88671875" customWidth="1"/>
    <col min="2828" max="2828" width="18.5546875" customWidth="1"/>
    <col min="2829" max="2829" width="15.6640625" customWidth="1"/>
    <col min="2830" max="2830" width="13.33203125" customWidth="1"/>
    <col min="2831" max="2832" width="0" hidden="1" customWidth="1"/>
    <col min="2833" max="2833" width="12.44140625" customWidth="1"/>
    <col min="2834" max="2835" width="0" hidden="1" customWidth="1"/>
    <col min="2836" max="2836" width="14.33203125" customWidth="1"/>
    <col min="2837" max="2837" width="12.44140625" customWidth="1"/>
    <col min="2838" max="2838" width="11.33203125" customWidth="1"/>
    <col min="2839" max="2839" width="14.6640625" bestFit="1" customWidth="1"/>
    <col min="2840" max="2840" width="17.5546875" customWidth="1"/>
    <col min="2841" max="2841" width="13.33203125" customWidth="1"/>
    <col min="2842" max="2843" width="0" hidden="1" customWidth="1"/>
    <col min="2844" max="2844" width="12.44140625" customWidth="1"/>
    <col min="2845" max="2847" width="11.33203125" customWidth="1"/>
    <col min="2848" max="2848" width="10.5546875" customWidth="1"/>
    <col min="2849" max="2851" width="13.33203125" customWidth="1"/>
    <col min="2852" max="2852" width="22.44140625" bestFit="1" customWidth="1"/>
    <col min="2853" max="2853" width="13.33203125" customWidth="1"/>
    <col min="2854" max="2855" width="0" hidden="1" customWidth="1"/>
    <col min="2856" max="2856" width="15.44140625" customWidth="1"/>
    <col min="2857" max="2857" width="10.5546875" customWidth="1"/>
    <col min="2858" max="2858" width="0" hidden="1" customWidth="1"/>
    <col min="2859" max="2859" width="12.44140625" customWidth="1"/>
    <col min="2860" max="2860" width="11.21875" customWidth="1"/>
    <col min="2861" max="2861" width="13.6640625" customWidth="1"/>
    <col min="2862" max="2862" width="6.33203125" customWidth="1"/>
    <col min="2863" max="2863" width="17.88671875" customWidth="1"/>
    <col min="2864" max="2864" width="19" customWidth="1"/>
    <col min="2865" max="2865" width="21.109375" customWidth="1"/>
    <col min="2866" max="2866" width="26.33203125" customWidth="1"/>
    <col min="2867" max="2867" width="10.44140625" customWidth="1"/>
    <col min="2868" max="2868" width="19.109375" customWidth="1"/>
    <col min="2869" max="2869" width="10.44140625" customWidth="1"/>
    <col min="2870" max="2870" width="1.33203125" customWidth="1"/>
    <col min="2871" max="2872" width="9.109375" customWidth="1"/>
    <col min="2873" max="2873" width="18.109375" customWidth="1"/>
    <col min="3073" max="3073" width="2" customWidth="1"/>
    <col min="3078" max="3078" width="11.6640625" customWidth="1"/>
    <col min="3079" max="3079" width="14.109375" customWidth="1"/>
    <col min="3080" max="3080" width="11.5546875" customWidth="1"/>
    <col min="3081" max="3081" width="13.88671875" customWidth="1"/>
    <col min="3082" max="3082" width="22" customWidth="1"/>
    <col min="3083" max="3083" width="13.88671875" customWidth="1"/>
    <col min="3084" max="3084" width="18.5546875" customWidth="1"/>
    <col min="3085" max="3085" width="15.6640625" customWidth="1"/>
    <col min="3086" max="3086" width="13.33203125" customWidth="1"/>
    <col min="3087" max="3088" width="0" hidden="1" customWidth="1"/>
    <col min="3089" max="3089" width="12.44140625" customWidth="1"/>
    <col min="3090" max="3091" width="0" hidden="1" customWidth="1"/>
    <col min="3092" max="3092" width="14.33203125" customWidth="1"/>
    <col min="3093" max="3093" width="12.44140625" customWidth="1"/>
    <col min="3094" max="3094" width="11.33203125" customWidth="1"/>
    <col min="3095" max="3095" width="14.6640625" bestFit="1" customWidth="1"/>
    <col min="3096" max="3096" width="17.5546875" customWidth="1"/>
    <col min="3097" max="3097" width="13.33203125" customWidth="1"/>
    <col min="3098" max="3099" width="0" hidden="1" customWidth="1"/>
    <col min="3100" max="3100" width="12.44140625" customWidth="1"/>
    <col min="3101" max="3103" width="11.33203125" customWidth="1"/>
    <col min="3104" max="3104" width="10.5546875" customWidth="1"/>
    <col min="3105" max="3107" width="13.33203125" customWidth="1"/>
    <col min="3108" max="3108" width="22.44140625" bestFit="1" customWidth="1"/>
    <col min="3109" max="3109" width="13.33203125" customWidth="1"/>
    <col min="3110" max="3111" width="0" hidden="1" customWidth="1"/>
    <col min="3112" max="3112" width="15.44140625" customWidth="1"/>
    <col min="3113" max="3113" width="10.5546875" customWidth="1"/>
    <col min="3114" max="3114" width="0" hidden="1" customWidth="1"/>
    <col min="3115" max="3115" width="12.44140625" customWidth="1"/>
    <col min="3116" max="3116" width="11.21875" customWidth="1"/>
    <col min="3117" max="3117" width="13.6640625" customWidth="1"/>
    <col min="3118" max="3118" width="6.33203125" customWidth="1"/>
    <col min="3119" max="3119" width="17.88671875" customWidth="1"/>
    <col min="3120" max="3120" width="19" customWidth="1"/>
    <col min="3121" max="3121" width="21.109375" customWidth="1"/>
    <col min="3122" max="3122" width="26.33203125" customWidth="1"/>
    <col min="3123" max="3123" width="10.44140625" customWidth="1"/>
    <col min="3124" max="3124" width="19.109375" customWidth="1"/>
    <col min="3125" max="3125" width="10.44140625" customWidth="1"/>
    <col min="3126" max="3126" width="1.33203125" customWidth="1"/>
    <col min="3127" max="3128" width="9.109375" customWidth="1"/>
    <col min="3129" max="3129" width="18.109375" customWidth="1"/>
    <col min="3329" max="3329" width="2" customWidth="1"/>
    <col min="3334" max="3334" width="11.6640625" customWidth="1"/>
    <col min="3335" max="3335" width="14.109375" customWidth="1"/>
    <col min="3336" max="3336" width="11.5546875" customWidth="1"/>
    <col min="3337" max="3337" width="13.88671875" customWidth="1"/>
    <col min="3338" max="3338" width="22" customWidth="1"/>
    <col min="3339" max="3339" width="13.88671875" customWidth="1"/>
    <col min="3340" max="3340" width="18.5546875" customWidth="1"/>
    <col min="3341" max="3341" width="15.6640625" customWidth="1"/>
    <col min="3342" max="3342" width="13.33203125" customWidth="1"/>
    <col min="3343" max="3344" width="0" hidden="1" customWidth="1"/>
    <col min="3345" max="3345" width="12.44140625" customWidth="1"/>
    <col min="3346" max="3347" width="0" hidden="1" customWidth="1"/>
    <col min="3348" max="3348" width="14.33203125" customWidth="1"/>
    <col min="3349" max="3349" width="12.44140625" customWidth="1"/>
    <col min="3350" max="3350" width="11.33203125" customWidth="1"/>
    <col min="3351" max="3351" width="14.6640625" bestFit="1" customWidth="1"/>
    <col min="3352" max="3352" width="17.5546875" customWidth="1"/>
    <col min="3353" max="3353" width="13.33203125" customWidth="1"/>
    <col min="3354" max="3355" width="0" hidden="1" customWidth="1"/>
    <col min="3356" max="3356" width="12.44140625" customWidth="1"/>
    <col min="3357" max="3359" width="11.33203125" customWidth="1"/>
    <col min="3360" max="3360" width="10.5546875" customWidth="1"/>
    <col min="3361" max="3363" width="13.33203125" customWidth="1"/>
    <col min="3364" max="3364" width="22.44140625" bestFit="1" customWidth="1"/>
    <col min="3365" max="3365" width="13.33203125" customWidth="1"/>
    <col min="3366" max="3367" width="0" hidden="1" customWidth="1"/>
    <col min="3368" max="3368" width="15.44140625" customWidth="1"/>
    <col min="3369" max="3369" width="10.5546875" customWidth="1"/>
    <col min="3370" max="3370" width="0" hidden="1" customWidth="1"/>
    <col min="3371" max="3371" width="12.44140625" customWidth="1"/>
    <col min="3372" max="3372" width="11.21875" customWidth="1"/>
    <col min="3373" max="3373" width="13.6640625" customWidth="1"/>
    <col min="3374" max="3374" width="6.33203125" customWidth="1"/>
    <col min="3375" max="3375" width="17.88671875" customWidth="1"/>
    <col min="3376" max="3376" width="19" customWidth="1"/>
    <col min="3377" max="3377" width="21.109375" customWidth="1"/>
    <col min="3378" max="3378" width="26.33203125" customWidth="1"/>
    <col min="3379" max="3379" width="10.44140625" customWidth="1"/>
    <col min="3380" max="3380" width="19.109375" customWidth="1"/>
    <col min="3381" max="3381" width="10.44140625" customWidth="1"/>
    <col min="3382" max="3382" width="1.33203125" customWidth="1"/>
    <col min="3383" max="3384" width="9.109375" customWidth="1"/>
    <col min="3385" max="3385" width="18.109375" customWidth="1"/>
    <col min="3585" max="3585" width="2" customWidth="1"/>
    <col min="3590" max="3590" width="11.6640625" customWidth="1"/>
    <col min="3591" max="3591" width="14.109375" customWidth="1"/>
    <col min="3592" max="3592" width="11.5546875" customWidth="1"/>
    <col min="3593" max="3593" width="13.88671875" customWidth="1"/>
    <col min="3594" max="3594" width="22" customWidth="1"/>
    <col min="3595" max="3595" width="13.88671875" customWidth="1"/>
    <col min="3596" max="3596" width="18.5546875" customWidth="1"/>
    <col min="3597" max="3597" width="15.6640625" customWidth="1"/>
    <col min="3598" max="3598" width="13.33203125" customWidth="1"/>
    <col min="3599" max="3600" width="0" hidden="1" customWidth="1"/>
    <col min="3601" max="3601" width="12.44140625" customWidth="1"/>
    <col min="3602" max="3603" width="0" hidden="1" customWidth="1"/>
    <col min="3604" max="3604" width="14.33203125" customWidth="1"/>
    <col min="3605" max="3605" width="12.44140625" customWidth="1"/>
    <col min="3606" max="3606" width="11.33203125" customWidth="1"/>
    <col min="3607" max="3607" width="14.6640625" bestFit="1" customWidth="1"/>
    <col min="3608" max="3608" width="17.5546875" customWidth="1"/>
    <col min="3609" max="3609" width="13.33203125" customWidth="1"/>
    <col min="3610" max="3611" width="0" hidden="1" customWidth="1"/>
    <col min="3612" max="3612" width="12.44140625" customWidth="1"/>
    <col min="3613" max="3615" width="11.33203125" customWidth="1"/>
    <col min="3616" max="3616" width="10.5546875" customWidth="1"/>
    <col min="3617" max="3619" width="13.33203125" customWidth="1"/>
    <col min="3620" max="3620" width="22.44140625" bestFit="1" customWidth="1"/>
    <col min="3621" max="3621" width="13.33203125" customWidth="1"/>
    <col min="3622" max="3623" width="0" hidden="1" customWidth="1"/>
    <col min="3624" max="3624" width="15.44140625" customWidth="1"/>
    <col min="3625" max="3625" width="10.5546875" customWidth="1"/>
    <col min="3626" max="3626" width="0" hidden="1" customWidth="1"/>
    <col min="3627" max="3627" width="12.44140625" customWidth="1"/>
    <col min="3628" max="3628" width="11.21875" customWidth="1"/>
    <col min="3629" max="3629" width="13.6640625" customWidth="1"/>
    <col min="3630" max="3630" width="6.33203125" customWidth="1"/>
    <col min="3631" max="3631" width="17.88671875" customWidth="1"/>
    <col min="3632" max="3632" width="19" customWidth="1"/>
    <col min="3633" max="3633" width="21.109375" customWidth="1"/>
    <col min="3634" max="3634" width="26.33203125" customWidth="1"/>
    <col min="3635" max="3635" width="10.44140625" customWidth="1"/>
    <col min="3636" max="3636" width="19.109375" customWidth="1"/>
    <col min="3637" max="3637" width="10.44140625" customWidth="1"/>
    <col min="3638" max="3638" width="1.33203125" customWidth="1"/>
    <col min="3639" max="3640" width="9.109375" customWidth="1"/>
    <col min="3641" max="3641" width="18.109375" customWidth="1"/>
    <col min="3841" max="3841" width="2" customWidth="1"/>
    <col min="3846" max="3846" width="11.6640625" customWidth="1"/>
    <col min="3847" max="3847" width="14.109375" customWidth="1"/>
    <col min="3848" max="3848" width="11.5546875" customWidth="1"/>
    <col min="3849" max="3849" width="13.88671875" customWidth="1"/>
    <col min="3850" max="3850" width="22" customWidth="1"/>
    <col min="3851" max="3851" width="13.88671875" customWidth="1"/>
    <col min="3852" max="3852" width="18.5546875" customWidth="1"/>
    <col min="3853" max="3853" width="15.6640625" customWidth="1"/>
    <col min="3854" max="3854" width="13.33203125" customWidth="1"/>
    <col min="3855" max="3856" width="0" hidden="1" customWidth="1"/>
    <col min="3857" max="3857" width="12.44140625" customWidth="1"/>
    <col min="3858" max="3859" width="0" hidden="1" customWidth="1"/>
    <col min="3860" max="3860" width="14.33203125" customWidth="1"/>
    <col min="3861" max="3861" width="12.44140625" customWidth="1"/>
    <col min="3862" max="3862" width="11.33203125" customWidth="1"/>
    <col min="3863" max="3863" width="14.6640625" bestFit="1" customWidth="1"/>
    <col min="3864" max="3864" width="17.5546875" customWidth="1"/>
    <col min="3865" max="3865" width="13.33203125" customWidth="1"/>
    <col min="3866" max="3867" width="0" hidden="1" customWidth="1"/>
    <col min="3868" max="3868" width="12.44140625" customWidth="1"/>
    <col min="3869" max="3871" width="11.33203125" customWidth="1"/>
    <col min="3872" max="3872" width="10.5546875" customWidth="1"/>
    <col min="3873" max="3875" width="13.33203125" customWidth="1"/>
    <col min="3876" max="3876" width="22.44140625" bestFit="1" customWidth="1"/>
    <col min="3877" max="3877" width="13.33203125" customWidth="1"/>
    <col min="3878" max="3879" width="0" hidden="1" customWidth="1"/>
    <col min="3880" max="3880" width="15.44140625" customWidth="1"/>
    <col min="3881" max="3881" width="10.5546875" customWidth="1"/>
    <col min="3882" max="3882" width="0" hidden="1" customWidth="1"/>
    <col min="3883" max="3883" width="12.44140625" customWidth="1"/>
    <col min="3884" max="3884" width="11.21875" customWidth="1"/>
    <col min="3885" max="3885" width="13.6640625" customWidth="1"/>
    <col min="3886" max="3886" width="6.33203125" customWidth="1"/>
    <col min="3887" max="3887" width="17.88671875" customWidth="1"/>
    <col min="3888" max="3888" width="19" customWidth="1"/>
    <col min="3889" max="3889" width="21.109375" customWidth="1"/>
    <col min="3890" max="3890" width="26.33203125" customWidth="1"/>
    <col min="3891" max="3891" width="10.44140625" customWidth="1"/>
    <col min="3892" max="3892" width="19.109375" customWidth="1"/>
    <col min="3893" max="3893" width="10.44140625" customWidth="1"/>
    <col min="3894" max="3894" width="1.33203125" customWidth="1"/>
    <col min="3895" max="3896" width="9.109375" customWidth="1"/>
    <col min="3897" max="3897" width="18.109375" customWidth="1"/>
    <col min="4097" max="4097" width="2" customWidth="1"/>
    <col min="4102" max="4102" width="11.6640625" customWidth="1"/>
    <col min="4103" max="4103" width="14.109375" customWidth="1"/>
    <col min="4104" max="4104" width="11.5546875" customWidth="1"/>
    <col min="4105" max="4105" width="13.88671875" customWidth="1"/>
    <col min="4106" max="4106" width="22" customWidth="1"/>
    <col min="4107" max="4107" width="13.88671875" customWidth="1"/>
    <col min="4108" max="4108" width="18.5546875" customWidth="1"/>
    <col min="4109" max="4109" width="15.6640625" customWidth="1"/>
    <col min="4110" max="4110" width="13.33203125" customWidth="1"/>
    <col min="4111" max="4112" width="0" hidden="1" customWidth="1"/>
    <col min="4113" max="4113" width="12.44140625" customWidth="1"/>
    <col min="4114" max="4115" width="0" hidden="1" customWidth="1"/>
    <col min="4116" max="4116" width="14.33203125" customWidth="1"/>
    <col min="4117" max="4117" width="12.44140625" customWidth="1"/>
    <col min="4118" max="4118" width="11.33203125" customWidth="1"/>
    <col min="4119" max="4119" width="14.6640625" bestFit="1" customWidth="1"/>
    <col min="4120" max="4120" width="17.5546875" customWidth="1"/>
    <col min="4121" max="4121" width="13.33203125" customWidth="1"/>
    <col min="4122" max="4123" width="0" hidden="1" customWidth="1"/>
    <col min="4124" max="4124" width="12.44140625" customWidth="1"/>
    <col min="4125" max="4127" width="11.33203125" customWidth="1"/>
    <col min="4128" max="4128" width="10.5546875" customWidth="1"/>
    <col min="4129" max="4131" width="13.33203125" customWidth="1"/>
    <col min="4132" max="4132" width="22.44140625" bestFit="1" customWidth="1"/>
    <col min="4133" max="4133" width="13.33203125" customWidth="1"/>
    <col min="4134" max="4135" width="0" hidden="1" customWidth="1"/>
    <col min="4136" max="4136" width="15.44140625" customWidth="1"/>
    <col min="4137" max="4137" width="10.5546875" customWidth="1"/>
    <col min="4138" max="4138" width="0" hidden="1" customWidth="1"/>
    <col min="4139" max="4139" width="12.44140625" customWidth="1"/>
    <col min="4140" max="4140" width="11.21875" customWidth="1"/>
    <col min="4141" max="4141" width="13.6640625" customWidth="1"/>
    <col min="4142" max="4142" width="6.33203125" customWidth="1"/>
    <col min="4143" max="4143" width="17.88671875" customWidth="1"/>
    <col min="4144" max="4144" width="19" customWidth="1"/>
    <col min="4145" max="4145" width="21.109375" customWidth="1"/>
    <col min="4146" max="4146" width="26.33203125" customWidth="1"/>
    <col min="4147" max="4147" width="10.44140625" customWidth="1"/>
    <col min="4148" max="4148" width="19.109375" customWidth="1"/>
    <col min="4149" max="4149" width="10.44140625" customWidth="1"/>
    <col min="4150" max="4150" width="1.33203125" customWidth="1"/>
    <col min="4151" max="4152" width="9.109375" customWidth="1"/>
    <col min="4153" max="4153" width="18.109375" customWidth="1"/>
    <col min="4353" max="4353" width="2" customWidth="1"/>
    <col min="4358" max="4358" width="11.6640625" customWidth="1"/>
    <col min="4359" max="4359" width="14.109375" customWidth="1"/>
    <col min="4360" max="4360" width="11.5546875" customWidth="1"/>
    <col min="4361" max="4361" width="13.88671875" customWidth="1"/>
    <col min="4362" max="4362" width="22" customWidth="1"/>
    <col min="4363" max="4363" width="13.88671875" customWidth="1"/>
    <col min="4364" max="4364" width="18.5546875" customWidth="1"/>
    <col min="4365" max="4365" width="15.6640625" customWidth="1"/>
    <col min="4366" max="4366" width="13.33203125" customWidth="1"/>
    <col min="4367" max="4368" width="0" hidden="1" customWidth="1"/>
    <col min="4369" max="4369" width="12.44140625" customWidth="1"/>
    <col min="4370" max="4371" width="0" hidden="1" customWidth="1"/>
    <col min="4372" max="4372" width="14.33203125" customWidth="1"/>
    <col min="4373" max="4373" width="12.44140625" customWidth="1"/>
    <col min="4374" max="4374" width="11.33203125" customWidth="1"/>
    <col min="4375" max="4375" width="14.6640625" bestFit="1" customWidth="1"/>
    <col min="4376" max="4376" width="17.5546875" customWidth="1"/>
    <col min="4377" max="4377" width="13.33203125" customWidth="1"/>
    <col min="4378" max="4379" width="0" hidden="1" customWidth="1"/>
    <col min="4380" max="4380" width="12.44140625" customWidth="1"/>
    <col min="4381" max="4383" width="11.33203125" customWidth="1"/>
    <col min="4384" max="4384" width="10.5546875" customWidth="1"/>
    <col min="4385" max="4387" width="13.33203125" customWidth="1"/>
    <col min="4388" max="4388" width="22.44140625" bestFit="1" customWidth="1"/>
    <col min="4389" max="4389" width="13.33203125" customWidth="1"/>
    <col min="4390" max="4391" width="0" hidden="1" customWidth="1"/>
    <col min="4392" max="4392" width="15.44140625" customWidth="1"/>
    <col min="4393" max="4393" width="10.5546875" customWidth="1"/>
    <col min="4394" max="4394" width="0" hidden="1" customWidth="1"/>
    <col min="4395" max="4395" width="12.44140625" customWidth="1"/>
    <col min="4396" max="4396" width="11.21875" customWidth="1"/>
    <col min="4397" max="4397" width="13.6640625" customWidth="1"/>
    <col min="4398" max="4398" width="6.33203125" customWidth="1"/>
    <col min="4399" max="4399" width="17.88671875" customWidth="1"/>
    <col min="4400" max="4400" width="19" customWidth="1"/>
    <col min="4401" max="4401" width="21.109375" customWidth="1"/>
    <col min="4402" max="4402" width="26.33203125" customWidth="1"/>
    <col min="4403" max="4403" width="10.44140625" customWidth="1"/>
    <col min="4404" max="4404" width="19.109375" customWidth="1"/>
    <col min="4405" max="4405" width="10.44140625" customWidth="1"/>
    <col min="4406" max="4406" width="1.33203125" customWidth="1"/>
    <col min="4407" max="4408" width="9.109375" customWidth="1"/>
    <col min="4409" max="4409" width="18.109375" customWidth="1"/>
    <col min="4609" max="4609" width="2" customWidth="1"/>
    <col min="4614" max="4614" width="11.6640625" customWidth="1"/>
    <col min="4615" max="4615" width="14.109375" customWidth="1"/>
    <col min="4616" max="4616" width="11.5546875" customWidth="1"/>
    <col min="4617" max="4617" width="13.88671875" customWidth="1"/>
    <col min="4618" max="4618" width="22" customWidth="1"/>
    <col min="4619" max="4619" width="13.88671875" customWidth="1"/>
    <col min="4620" max="4620" width="18.5546875" customWidth="1"/>
    <col min="4621" max="4621" width="15.6640625" customWidth="1"/>
    <col min="4622" max="4622" width="13.33203125" customWidth="1"/>
    <col min="4623" max="4624" width="0" hidden="1" customWidth="1"/>
    <col min="4625" max="4625" width="12.44140625" customWidth="1"/>
    <col min="4626" max="4627" width="0" hidden="1" customWidth="1"/>
    <col min="4628" max="4628" width="14.33203125" customWidth="1"/>
    <col min="4629" max="4629" width="12.44140625" customWidth="1"/>
    <col min="4630" max="4630" width="11.33203125" customWidth="1"/>
    <col min="4631" max="4631" width="14.6640625" bestFit="1" customWidth="1"/>
    <col min="4632" max="4632" width="17.5546875" customWidth="1"/>
    <col min="4633" max="4633" width="13.33203125" customWidth="1"/>
    <col min="4634" max="4635" width="0" hidden="1" customWidth="1"/>
    <col min="4636" max="4636" width="12.44140625" customWidth="1"/>
    <col min="4637" max="4639" width="11.33203125" customWidth="1"/>
    <col min="4640" max="4640" width="10.5546875" customWidth="1"/>
    <col min="4641" max="4643" width="13.33203125" customWidth="1"/>
    <col min="4644" max="4644" width="22.44140625" bestFit="1" customWidth="1"/>
    <col min="4645" max="4645" width="13.33203125" customWidth="1"/>
    <col min="4646" max="4647" width="0" hidden="1" customWidth="1"/>
    <col min="4648" max="4648" width="15.44140625" customWidth="1"/>
    <col min="4649" max="4649" width="10.5546875" customWidth="1"/>
    <col min="4650" max="4650" width="0" hidden="1" customWidth="1"/>
    <col min="4651" max="4651" width="12.44140625" customWidth="1"/>
    <col min="4652" max="4652" width="11.21875" customWidth="1"/>
    <col min="4653" max="4653" width="13.6640625" customWidth="1"/>
    <col min="4654" max="4654" width="6.33203125" customWidth="1"/>
    <col min="4655" max="4655" width="17.88671875" customWidth="1"/>
    <col min="4656" max="4656" width="19" customWidth="1"/>
    <col min="4657" max="4657" width="21.109375" customWidth="1"/>
    <col min="4658" max="4658" width="26.33203125" customWidth="1"/>
    <col min="4659" max="4659" width="10.44140625" customWidth="1"/>
    <col min="4660" max="4660" width="19.109375" customWidth="1"/>
    <col min="4661" max="4661" width="10.44140625" customWidth="1"/>
    <col min="4662" max="4662" width="1.33203125" customWidth="1"/>
    <col min="4663" max="4664" width="9.109375" customWidth="1"/>
    <col min="4665" max="4665" width="18.109375" customWidth="1"/>
    <col min="4865" max="4865" width="2" customWidth="1"/>
    <col min="4870" max="4870" width="11.6640625" customWidth="1"/>
    <col min="4871" max="4871" width="14.109375" customWidth="1"/>
    <col min="4872" max="4872" width="11.5546875" customWidth="1"/>
    <col min="4873" max="4873" width="13.88671875" customWidth="1"/>
    <col min="4874" max="4874" width="22" customWidth="1"/>
    <col min="4875" max="4875" width="13.88671875" customWidth="1"/>
    <col min="4876" max="4876" width="18.5546875" customWidth="1"/>
    <col min="4877" max="4877" width="15.6640625" customWidth="1"/>
    <col min="4878" max="4878" width="13.33203125" customWidth="1"/>
    <col min="4879" max="4880" width="0" hidden="1" customWidth="1"/>
    <col min="4881" max="4881" width="12.44140625" customWidth="1"/>
    <col min="4882" max="4883" width="0" hidden="1" customWidth="1"/>
    <col min="4884" max="4884" width="14.33203125" customWidth="1"/>
    <col min="4885" max="4885" width="12.44140625" customWidth="1"/>
    <col min="4886" max="4886" width="11.33203125" customWidth="1"/>
    <col min="4887" max="4887" width="14.6640625" bestFit="1" customWidth="1"/>
    <col min="4888" max="4888" width="17.5546875" customWidth="1"/>
    <col min="4889" max="4889" width="13.33203125" customWidth="1"/>
    <col min="4890" max="4891" width="0" hidden="1" customWidth="1"/>
    <col min="4892" max="4892" width="12.44140625" customWidth="1"/>
    <col min="4893" max="4895" width="11.33203125" customWidth="1"/>
    <col min="4896" max="4896" width="10.5546875" customWidth="1"/>
    <col min="4897" max="4899" width="13.33203125" customWidth="1"/>
    <col min="4900" max="4900" width="22.44140625" bestFit="1" customWidth="1"/>
    <col min="4901" max="4901" width="13.33203125" customWidth="1"/>
    <col min="4902" max="4903" width="0" hidden="1" customWidth="1"/>
    <col min="4904" max="4904" width="15.44140625" customWidth="1"/>
    <col min="4905" max="4905" width="10.5546875" customWidth="1"/>
    <col min="4906" max="4906" width="0" hidden="1" customWidth="1"/>
    <col min="4907" max="4907" width="12.44140625" customWidth="1"/>
    <col min="4908" max="4908" width="11.21875" customWidth="1"/>
    <col min="4909" max="4909" width="13.6640625" customWidth="1"/>
    <col min="4910" max="4910" width="6.33203125" customWidth="1"/>
    <col min="4911" max="4911" width="17.88671875" customWidth="1"/>
    <col min="4912" max="4912" width="19" customWidth="1"/>
    <col min="4913" max="4913" width="21.109375" customWidth="1"/>
    <col min="4914" max="4914" width="26.33203125" customWidth="1"/>
    <col min="4915" max="4915" width="10.44140625" customWidth="1"/>
    <col min="4916" max="4916" width="19.109375" customWidth="1"/>
    <col min="4917" max="4917" width="10.44140625" customWidth="1"/>
    <col min="4918" max="4918" width="1.33203125" customWidth="1"/>
    <col min="4919" max="4920" width="9.109375" customWidth="1"/>
    <col min="4921" max="4921" width="18.109375" customWidth="1"/>
    <col min="5121" max="5121" width="2" customWidth="1"/>
    <col min="5126" max="5126" width="11.6640625" customWidth="1"/>
    <col min="5127" max="5127" width="14.109375" customWidth="1"/>
    <col min="5128" max="5128" width="11.5546875" customWidth="1"/>
    <col min="5129" max="5129" width="13.88671875" customWidth="1"/>
    <col min="5130" max="5130" width="22" customWidth="1"/>
    <col min="5131" max="5131" width="13.88671875" customWidth="1"/>
    <col min="5132" max="5132" width="18.5546875" customWidth="1"/>
    <col min="5133" max="5133" width="15.6640625" customWidth="1"/>
    <col min="5134" max="5134" width="13.33203125" customWidth="1"/>
    <col min="5135" max="5136" width="0" hidden="1" customWidth="1"/>
    <col min="5137" max="5137" width="12.44140625" customWidth="1"/>
    <col min="5138" max="5139" width="0" hidden="1" customWidth="1"/>
    <col min="5140" max="5140" width="14.33203125" customWidth="1"/>
    <col min="5141" max="5141" width="12.44140625" customWidth="1"/>
    <col min="5142" max="5142" width="11.33203125" customWidth="1"/>
    <col min="5143" max="5143" width="14.6640625" bestFit="1" customWidth="1"/>
    <col min="5144" max="5144" width="17.5546875" customWidth="1"/>
    <col min="5145" max="5145" width="13.33203125" customWidth="1"/>
    <col min="5146" max="5147" width="0" hidden="1" customWidth="1"/>
    <col min="5148" max="5148" width="12.44140625" customWidth="1"/>
    <col min="5149" max="5151" width="11.33203125" customWidth="1"/>
    <col min="5152" max="5152" width="10.5546875" customWidth="1"/>
    <col min="5153" max="5155" width="13.33203125" customWidth="1"/>
    <col min="5156" max="5156" width="22.44140625" bestFit="1" customWidth="1"/>
    <col min="5157" max="5157" width="13.33203125" customWidth="1"/>
    <col min="5158" max="5159" width="0" hidden="1" customWidth="1"/>
    <col min="5160" max="5160" width="15.44140625" customWidth="1"/>
    <col min="5161" max="5161" width="10.5546875" customWidth="1"/>
    <col min="5162" max="5162" width="0" hidden="1" customWidth="1"/>
    <col min="5163" max="5163" width="12.44140625" customWidth="1"/>
    <col min="5164" max="5164" width="11.21875" customWidth="1"/>
    <col min="5165" max="5165" width="13.6640625" customWidth="1"/>
    <col min="5166" max="5166" width="6.33203125" customWidth="1"/>
    <col min="5167" max="5167" width="17.88671875" customWidth="1"/>
    <col min="5168" max="5168" width="19" customWidth="1"/>
    <col min="5169" max="5169" width="21.109375" customWidth="1"/>
    <col min="5170" max="5170" width="26.33203125" customWidth="1"/>
    <col min="5171" max="5171" width="10.44140625" customWidth="1"/>
    <col min="5172" max="5172" width="19.109375" customWidth="1"/>
    <col min="5173" max="5173" width="10.44140625" customWidth="1"/>
    <col min="5174" max="5174" width="1.33203125" customWidth="1"/>
    <col min="5175" max="5176" width="9.109375" customWidth="1"/>
    <col min="5177" max="5177" width="18.109375" customWidth="1"/>
    <col min="5377" max="5377" width="2" customWidth="1"/>
    <col min="5382" max="5382" width="11.6640625" customWidth="1"/>
    <col min="5383" max="5383" width="14.109375" customWidth="1"/>
    <col min="5384" max="5384" width="11.5546875" customWidth="1"/>
    <col min="5385" max="5385" width="13.88671875" customWidth="1"/>
    <col min="5386" max="5386" width="22" customWidth="1"/>
    <col min="5387" max="5387" width="13.88671875" customWidth="1"/>
    <col min="5388" max="5388" width="18.5546875" customWidth="1"/>
    <col min="5389" max="5389" width="15.6640625" customWidth="1"/>
    <col min="5390" max="5390" width="13.33203125" customWidth="1"/>
    <col min="5391" max="5392" width="0" hidden="1" customWidth="1"/>
    <col min="5393" max="5393" width="12.44140625" customWidth="1"/>
    <col min="5394" max="5395" width="0" hidden="1" customWidth="1"/>
    <col min="5396" max="5396" width="14.33203125" customWidth="1"/>
    <col min="5397" max="5397" width="12.44140625" customWidth="1"/>
    <col min="5398" max="5398" width="11.33203125" customWidth="1"/>
    <col min="5399" max="5399" width="14.6640625" bestFit="1" customWidth="1"/>
    <col min="5400" max="5400" width="17.5546875" customWidth="1"/>
    <col min="5401" max="5401" width="13.33203125" customWidth="1"/>
    <col min="5402" max="5403" width="0" hidden="1" customWidth="1"/>
    <col min="5404" max="5404" width="12.44140625" customWidth="1"/>
    <col min="5405" max="5407" width="11.33203125" customWidth="1"/>
    <col min="5408" max="5408" width="10.5546875" customWidth="1"/>
    <col min="5409" max="5411" width="13.33203125" customWidth="1"/>
    <col min="5412" max="5412" width="22.44140625" bestFit="1" customWidth="1"/>
    <col min="5413" max="5413" width="13.33203125" customWidth="1"/>
    <col min="5414" max="5415" width="0" hidden="1" customWidth="1"/>
    <col min="5416" max="5416" width="15.44140625" customWidth="1"/>
    <col min="5417" max="5417" width="10.5546875" customWidth="1"/>
    <col min="5418" max="5418" width="0" hidden="1" customWidth="1"/>
    <col min="5419" max="5419" width="12.44140625" customWidth="1"/>
    <col min="5420" max="5420" width="11.21875" customWidth="1"/>
    <col min="5421" max="5421" width="13.6640625" customWidth="1"/>
    <col min="5422" max="5422" width="6.33203125" customWidth="1"/>
    <col min="5423" max="5423" width="17.88671875" customWidth="1"/>
    <col min="5424" max="5424" width="19" customWidth="1"/>
    <col min="5425" max="5425" width="21.109375" customWidth="1"/>
    <col min="5426" max="5426" width="26.33203125" customWidth="1"/>
    <col min="5427" max="5427" width="10.44140625" customWidth="1"/>
    <col min="5428" max="5428" width="19.109375" customWidth="1"/>
    <col min="5429" max="5429" width="10.44140625" customWidth="1"/>
    <col min="5430" max="5430" width="1.33203125" customWidth="1"/>
    <col min="5431" max="5432" width="9.109375" customWidth="1"/>
    <col min="5433" max="5433" width="18.109375" customWidth="1"/>
    <col min="5633" max="5633" width="2" customWidth="1"/>
    <col min="5638" max="5638" width="11.6640625" customWidth="1"/>
    <col min="5639" max="5639" width="14.109375" customWidth="1"/>
    <col min="5640" max="5640" width="11.5546875" customWidth="1"/>
    <col min="5641" max="5641" width="13.88671875" customWidth="1"/>
    <col min="5642" max="5642" width="22" customWidth="1"/>
    <col min="5643" max="5643" width="13.88671875" customWidth="1"/>
    <col min="5644" max="5644" width="18.5546875" customWidth="1"/>
    <col min="5645" max="5645" width="15.6640625" customWidth="1"/>
    <col min="5646" max="5646" width="13.33203125" customWidth="1"/>
    <col min="5647" max="5648" width="0" hidden="1" customWidth="1"/>
    <col min="5649" max="5649" width="12.44140625" customWidth="1"/>
    <col min="5650" max="5651" width="0" hidden="1" customWidth="1"/>
    <col min="5652" max="5652" width="14.33203125" customWidth="1"/>
    <col min="5653" max="5653" width="12.44140625" customWidth="1"/>
    <col min="5654" max="5654" width="11.33203125" customWidth="1"/>
    <col min="5655" max="5655" width="14.6640625" bestFit="1" customWidth="1"/>
    <col min="5656" max="5656" width="17.5546875" customWidth="1"/>
    <col min="5657" max="5657" width="13.33203125" customWidth="1"/>
    <col min="5658" max="5659" width="0" hidden="1" customWidth="1"/>
    <col min="5660" max="5660" width="12.44140625" customWidth="1"/>
    <col min="5661" max="5663" width="11.33203125" customWidth="1"/>
    <col min="5664" max="5664" width="10.5546875" customWidth="1"/>
    <col min="5665" max="5667" width="13.33203125" customWidth="1"/>
    <col min="5668" max="5668" width="22.44140625" bestFit="1" customWidth="1"/>
    <col min="5669" max="5669" width="13.33203125" customWidth="1"/>
    <col min="5670" max="5671" width="0" hidden="1" customWidth="1"/>
    <col min="5672" max="5672" width="15.44140625" customWidth="1"/>
    <col min="5673" max="5673" width="10.5546875" customWidth="1"/>
    <col min="5674" max="5674" width="0" hidden="1" customWidth="1"/>
    <col min="5675" max="5675" width="12.44140625" customWidth="1"/>
    <col min="5676" max="5676" width="11.21875" customWidth="1"/>
    <col min="5677" max="5677" width="13.6640625" customWidth="1"/>
    <col min="5678" max="5678" width="6.33203125" customWidth="1"/>
    <col min="5679" max="5679" width="17.88671875" customWidth="1"/>
    <col min="5680" max="5680" width="19" customWidth="1"/>
    <col min="5681" max="5681" width="21.109375" customWidth="1"/>
    <col min="5682" max="5682" width="26.33203125" customWidth="1"/>
    <col min="5683" max="5683" width="10.44140625" customWidth="1"/>
    <col min="5684" max="5684" width="19.109375" customWidth="1"/>
    <col min="5685" max="5685" width="10.44140625" customWidth="1"/>
    <col min="5686" max="5686" width="1.33203125" customWidth="1"/>
    <col min="5687" max="5688" width="9.109375" customWidth="1"/>
    <col min="5689" max="5689" width="18.109375" customWidth="1"/>
    <col min="5889" max="5889" width="2" customWidth="1"/>
    <col min="5894" max="5894" width="11.6640625" customWidth="1"/>
    <col min="5895" max="5895" width="14.109375" customWidth="1"/>
    <col min="5896" max="5896" width="11.5546875" customWidth="1"/>
    <col min="5897" max="5897" width="13.88671875" customWidth="1"/>
    <col min="5898" max="5898" width="22" customWidth="1"/>
    <col min="5899" max="5899" width="13.88671875" customWidth="1"/>
    <col min="5900" max="5900" width="18.5546875" customWidth="1"/>
    <col min="5901" max="5901" width="15.6640625" customWidth="1"/>
    <col min="5902" max="5902" width="13.33203125" customWidth="1"/>
    <col min="5903" max="5904" width="0" hidden="1" customWidth="1"/>
    <col min="5905" max="5905" width="12.44140625" customWidth="1"/>
    <col min="5906" max="5907" width="0" hidden="1" customWidth="1"/>
    <col min="5908" max="5908" width="14.33203125" customWidth="1"/>
    <col min="5909" max="5909" width="12.44140625" customWidth="1"/>
    <col min="5910" max="5910" width="11.33203125" customWidth="1"/>
    <col min="5911" max="5911" width="14.6640625" bestFit="1" customWidth="1"/>
    <col min="5912" max="5912" width="17.5546875" customWidth="1"/>
    <col min="5913" max="5913" width="13.33203125" customWidth="1"/>
    <col min="5914" max="5915" width="0" hidden="1" customWidth="1"/>
    <col min="5916" max="5916" width="12.44140625" customWidth="1"/>
    <col min="5917" max="5919" width="11.33203125" customWidth="1"/>
    <col min="5920" max="5920" width="10.5546875" customWidth="1"/>
    <col min="5921" max="5923" width="13.33203125" customWidth="1"/>
    <col min="5924" max="5924" width="22.44140625" bestFit="1" customWidth="1"/>
    <col min="5925" max="5925" width="13.33203125" customWidth="1"/>
    <col min="5926" max="5927" width="0" hidden="1" customWidth="1"/>
    <col min="5928" max="5928" width="15.44140625" customWidth="1"/>
    <col min="5929" max="5929" width="10.5546875" customWidth="1"/>
    <col min="5930" max="5930" width="0" hidden="1" customWidth="1"/>
    <col min="5931" max="5931" width="12.44140625" customWidth="1"/>
    <col min="5932" max="5932" width="11.21875" customWidth="1"/>
    <col min="5933" max="5933" width="13.6640625" customWidth="1"/>
    <col min="5934" max="5934" width="6.33203125" customWidth="1"/>
    <col min="5935" max="5935" width="17.88671875" customWidth="1"/>
    <col min="5936" max="5936" width="19" customWidth="1"/>
    <col min="5937" max="5937" width="21.109375" customWidth="1"/>
    <col min="5938" max="5938" width="26.33203125" customWidth="1"/>
    <col min="5939" max="5939" width="10.44140625" customWidth="1"/>
    <col min="5940" max="5940" width="19.109375" customWidth="1"/>
    <col min="5941" max="5941" width="10.44140625" customWidth="1"/>
    <col min="5942" max="5942" width="1.33203125" customWidth="1"/>
    <col min="5943" max="5944" width="9.109375" customWidth="1"/>
    <col min="5945" max="5945" width="18.109375" customWidth="1"/>
    <col min="6145" max="6145" width="2" customWidth="1"/>
    <col min="6150" max="6150" width="11.6640625" customWidth="1"/>
    <col min="6151" max="6151" width="14.109375" customWidth="1"/>
    <col min="6152" max="6152" width="11.5546875" customWidth="1"/>
    <col min="6153" max="6153" width="13.88671875" customWidth="1"/>
    <col min="6154" max="6154" width="22" customWidth="1"/>
    <col min="6155" max="6155" width="13.88671875" customWidth="1"/>
    <col min="6156" max="6156" width="18.5546875" customWidth="1"/>
    <col min="6157" max="6157" width="15.6640625" customWidth="1"/>
    <col min="6158" max="6158" width="13.33203125" customWidth="1"/>
    <col min="6159" max="6160" width="0" hidden="1" customWidth="1"/>
    <col min="6161" max="6161" width="12.44140625" customWidth="1"/>
    <col min="6162" max="6163" width="0" hidden="1" customWidth="1"/>
    <col min="6164" max="6164" width="14.33203125" customWidth="1"/>
    <col min="6165" max="6165" width="12.44140625" customWidth="1"/>
    <col min="6166" max="6166" width="11.33203125" customWidth="1"/>
    <col min="6167" max="6167" width="14.6640625" bestFit="1" customWidth="1"/>
    <col min="6168" max="6168" width="17.5546875" customWidth="1"/>
    <col min="6169" max="6169" width="13.33203125" customWidth="1"/>
    <col min="6170" max="6171" width="0" hidden="1" customWidth="1"/>
    <col min="6172" max="6172" width="12.44140625" customWidth="1"/>
    <col min="6173" max="6175" width="11.33203125" customWidth="1"/>
    <col min="6176" max="6176" width="10.5546875" customWidth="1"/>
    <col min="6177" max="6179" width="13.33203125" customWidth="1"/>
    <col min="6180" max="6180" width="22.44140625" bestFit="1" customWidth="1"/>
    <col min="6181" max="6181" width="13.33203125" customWidth="1"/>
    <col min="6182" max="6183" width="0" hidden="1" customWidth="1"/>
    <col min="6184" max="6184" width="15.44140625" customWidth="1"/>
    <col min="6185" max="6185" width="10.5546875" customWidth="1"/>
    <col min="6186" max="6186" width="0" hidden="1" customWidth="1"/>
    <col min="6187" max="6187" width="12.44140625" customWidth="1"/>
    <col min="6188" max="6188" width="11.21875" customWidth="1"/>
    <col min="6189" max="6189" width="13.6640625" customWidth="1"/>
    <col min="6190" max="6190" width="6.33203125" customWidth="1"/>
    <col min="6191" max="6191" width="17.88671875" customWidth="1"/>
    <col min="6192" max="6192" width="19" customWidth="1"/>
    <col min="6193" max="6193" width="21.109375" customWidth="1"/>
    <col min="6194" max="6194" width="26.33203125" customWidth="1"/>
    <col min="6195" max="6195" width="10.44140625" customWidth="1"/>
    <col min="6196" max="6196" width="19.109375" customWidth="1"/>
    <col min="6197" max="6197" width="10.44140625" customWidth="1"/>
    <col min="6198" max="6198" width="1.33203125" customWidth="1"/>
    <col min="6199" max="6200" width="9.109375" customWidth="1"/>
    <col min="6201" max="6201" width="18.109375" customWidth="1"/>
    <col min="6401" max="6401" width="2" customWidth="1"/>
    <col min="6406" max="6406" width="11.6640625" customWidth="1"/>
    <col min="6407" max="6407" width="14.109375" customWidth="1"/>
    <col min="6408" max="6408" width="11.5546875" customWidth="1"/>
    <col min="6409" max="6409" width="13.88671875" customWidth="1"/>
    <col min="6410" max="6410" width="22" customWidth="1"/>
    <col min="6411" max="6411" width="13.88671875" customWidth="1"/>
    <col min="6412" max="6412" width="18.5546875" customWidth="1"/>
    <col min="6413" max="6413" width="15.6640625" customWidth="1"/>
    <col min="6414" max="6414" width="13.33203125" customWidth="1"/>
    <col min="6415" max="6416" width="0" hidden="1" customWidth="1"/>
    <col min="6417" max="6417" width="12.44140625" customWidth="1"/>
    <col min="6418" max="6419" width="0" hidden="1" customWidth="1"/>
    <col min="6420" max="6420" width="14.33203125" customWidth="1"/>
    <col min="6421" max="6421" width="12.44140625" customWidth="1"/>
    <col min="6422" max="6422" width="11.33203125" customWidth="1"/>
    <col min="6423" max="6423" width="14.6640625" bestFit="1" customWidth="1"/>
    <col min="6424" max="6424" width="17.5546875" customWidth="1"/>
    <col min="6425" max="6425" width="13.33203125" customWidth="1"/>
    <col min="6426" max="6427" width="0" hidden="1" customWidth="1"/>
    <col min="6428" max="6428" width="12.44140625" customWidth="1"/>
    <col min="6429" max="6431" width="11.33203125" customWidth="1"/>
    <col min="6432" max="6432" width="10.5546875" customWidth="1"/>
    <col min="6433" max="6435" width="13.33203125" customWidth="1"/>
    <col min="6436" max="6436" width="22.44140625" bestFit="1" customWidth="1"/>
    <col min="6437" max="6437" width="13.33203125" customWidth="1"/>
    <col min="6438" max="6439" width="0" hidden="1" customWidth="1"/>
    <col min="6440" max="6440" width="15.44140625" customWidth="1"/>
    <col min="6441" max="6441" width="10.5546875" customWidth="1"/>
    <col min="6442" max="6442" width="0" hidden="1" customWidth="1"/>
    <col min="6443" max="6443" width="12.44140625" customWidth="1"/>
    <col min="6444" max="6444" width="11.21875" customWidth="1"/>
    <col min="6445" max="6445" width="13.6640625" customWidth="1"/>
    <col min="6446" max="6446" width="6.33203125" customWidth="1"/>
    <col min="6447" max="6447" width="17.88671875" customWidth="1"/>
    <col min="6448" max="6448" width="19" customWidth="1"/>
    <col min="6449" max="6449" width="21.109375" customWidth="1"/>
    <col min="6450" max="6450" width="26.33203125" customWidth="1"/>
    <col min="6451" max="6451" width="10.44140625" customWidth="1"/>
    <col min="6452" max="6452" width="19.109375" customWidth="1"/>
    <col min="6453" max="6453" width="10.44140625" customWidth="1"/>
    <col min="6454" max="6454" width="1.33203125" customWidth="1"/>
    <col min="6455" max="6456" width="9.109375" customWidth="1"/>
    <col min="6457" max="6457" width="18.109375" customWidth="1"/>
    <col min="6657" max="6657" width="2" customWidth="1"/>
    <col min="6662" max="6662" width="11.6640625" customWidth="1"/>
    <col min="6663" max="6663" width="14.109375" customWidth="1"/>
    <col min="6664" max="6664" width="11.5546875" customWidth="1"/>
    <col min="6665" max="6665" width="13.88671875" customWidth="1"/>
    <col min="6666" max="6666" width="22" customWidth="1"/>
    <col min="6667" max="6667" width="13.88671875" customWidth="1"/>
    <col min="6668" max="6668" width="18.5546875" customWidth="1"/>
    <col min="6669" max="6669" width="15.6640625" customWidth="1"/>
    <col min="6670" max="6670" width="13.33203125" customWidth="1"/>
    <col min="6671" max="6672" width="0" hidden="1" customWidth="1"/>
    <col min="6673" max="6673" width="12.44140625" customWidth="1"/>
    <col min="6674" max="6675" width="0" hidden="1" customWidth="1"/>
    <col min="6676" max="6676" width="14.33203125" customWidth="1"/>
    <col min="6677" max="6677" width="12.44140625" customWidth="1"/>
    <col min="6678" max="6678" width="11.33203125" customWidth="1"/>
    <col min="6679" max="6679" width="14.6640625" bestFit="1" customWidth="1"/>
    <col min="6680" max="6680" width="17.5546875" customWidth="1"/>
    <col min="6681" max="6681" width="13.33203125" customWidth="1"/>
    <col min="6682" max="6683" width="0" hidden="1" customWidth="1"/>
    <col min="6684" max="6684" width="12.44140625" customWidth="1"/>
    <col min="6685" max="6687" width="11.33203125" customWidth="1"/>
    <col min="6688" max="6688" width="10.5546875" customWidth="1"/>
    <col min="6689" max="6691" width="13.33203125" customWidth="1"/>
    <col min="6692" max="6692" width="22.44140625" bestFit="1" customWidth="1"/>
    <col min="6693" max="6693" width="13.33203125" customWidth="1"/>
    <col min="6694" max="6695" width="0" hidden="1" customWidth="1"/>
    <col min="6696" max="6696" width="15.44140625" customWidth="1"/>
    <col min="6697" max="6697" width="10.5546875" customWidth="1"/>
    <col min="6698" max="6698" width="0" hidden="1" customWidth="1"/>
    <col min="6699" max="6699" width="12.44140625" customWidth="1"/>
    <col min="6700" max="6700" width="11.21875" customWidth="1"/>
    <col min="6701" max="6701" width="13.6640625" customWidth="1"/>
    <col min="6702" max="6702" width="6.33203125" customWidth="1"/>
    <col min="6703" max="6703" width="17.88671875" customWidth="1"/>
    <col min="6704" max="6704" width="19" customWidth="1"/>
    <col min="6705" max="6705" width="21.109375" customWidth="1"/>
    <col min="6706" max="6706" width="26.33203125" customWidth="1"/>
    <col min="6707" max="6707" width="10.44140625" customWidth="1"/>
    <col min="6708" max="6708" width="19.109375" customWidth="1"/>
    <col min="6709" max="6709" width="10.44140625" customWidth="1"/>
    <col min="6710" max="6710" width="1.33203125" customWidth="1"/>
    <col min="6711" max="6712" width="9.109375" customWidth="1"/>
    <col min="6713" max="6713" width="18.109375" customWidth="1"/>
    <col min="6913" max="6913" width="2" customWidth="1"/>
    <col min="6918" max="6918" width="11.6640625" customWidth="1"/>
    <col min="6919" max="6919" width="14.109375" customWidth="1"/>
    <col min="6920" max="6920" width="11.5546875" customWidth="1"/>
    <col min="6921" max="6921" width="13.88671875" customWidth="1"/>
    <col min="6922" max="6922" width="22" customWidth="1"/>
    <col min="6923" max="6923" width="13.88671875" customWidth="1"/>
    <col min="6924" max="6924" width="18.5546875" customWidth="1"/>
    <col min="6925" max="6925" width="15.6640625" customWidth="1"/>
    <col min="6926" max="6926" width="13.33203125" customWidth="1"/>
    <col min="6927" max="6928" width="0" hidden="1" customWidth="1"/>
    <col min="6929" max="6929" width="12.44140625" customWidth="1"/>
    <col min="6930" max="6931" width="0" hidden="1" customWidth="1"/>
    <col min="6932" max="6932" width="14.33203125" customWidth="1"/>
    <col min="6933" max="6933" width="12.44140625" customWidth="1"/>
    <col min="6934" max="6934" width="11.33203125" customWidth="1"/>
    <col min="6935" max="6935" width="14.6640625" bestFit="1" customWidth="1"/>
    <col min="6936" max="6936" width="17.5546875" customWidth="1"/>
    <col min="6937" max="6937" width="13.33203125" customWidth="1"/>
    <col min="6938" max="6939" width="0" hidden="1" customWidth="1"/>
    <col min="6940" max="6940" width="12.44140625" customWidth="1"/>
    <col min="6941" max="6943" width="11.33203125" customWidth="1"/>
    <col min="6944" max="6944" width="10.5546875" customWidth="1"/>
    <col min="6945" max="6947" width="13.33203125" customWidth="1"/>
    <col min="6948" max="6948" width="22.44140625" bestFit="1" customWidth="1"/>
    <col min="6949" max="6949" width="13.33203125" customWidth="1"/>
    <col min="6950" max="6951" width="0" hidden="1" customWidth="1"/>
    <col min="6952" max="6952" width="15.44140625" customWidth="1"/>
    <col min="6953" max="6953" width="10.5546875" customWidth="1"/>
    <col min="6954" max="6954" width="0" hidden="1" customWidth="1"/>
    <col min="6955" max="6955" width="12.44140625" customWidth="1"/>
    <col min="6956" max="6956" width="11.21875" customWidth="1"/>
    <col min="6957" max="6957" width="13.6640625" customWidth="1"/>
    <col min="6958" max="6958" width="6.33203125" customWidth="1"/>
    <col min="6959" max="6959" width="17.88671875" customWidth="1"/>
    <col min="6960" max="6960" width="19" customWidth="1"/>
    <col min="6961" max="6961" width="21.109375" customWidth="1"/>
    <col min="6962" max="6962" width="26.33203125" customWidth="1"/>
    <col min="6963" max="6963" width="10.44140625" customWidth="1"/>
    <col min="6964" max="6964" width="19.109375" customWidth="1"/>
    <col min="6965" max="6965" width="10.44140625" customWidth="1"/>
    <col min="6966" max="6966" width="1.33203125" customWidth="1"/>
    <col min="6967" max="6968" width="9.109375" customWidth="1"/>
    <col min="6969" max="6969" width="18.109375" customWidth="1"/>
    <col min="7169" max="7169" width="2" customWidth="1"/>
    <col min="7174" max="7174" width="11.6640625" customWidth="1"/>
    <col min="7175" max="7175" width="14.109375" customWidth="1"/>
    <col min="7176" max="7176" width="11.5546875" customWidth="1"/>
    <col min="7177" max="7177" width="13.88671875" customWidth="1"/>
    <col min="7178" max="7178" width="22" customWidth="1"/>
    <col min="7179" max="7179" width="13.88671875" customWidth="1"/>
    <col min="7180" max="7180" width="18.5546875" customWidth="1"/>
    <col min="7181" max="7181" width="15.6640625" customWidth="1"/>
    <col min="7182" max="7182" width="13.33203125" customWidth="1"/>
    <col min="7183" max="7184" width="0" hidden="1" customWidth="1"/>
    <col min="7185" max="7185" width="12.44140625" customWidth="1"/>
    <col min="7186" max="7187" width="0" hidden="1" customWidth="1"/>
    <col min="7188" max="7188" width="14.33203125" customWidth="1"/>
    <col min="7189" max="7189" width="12.44140625" customWidth="1"/>
    <col min="7190" max="7190" width="11.33203125" customWidth="1"/>
    <col min="7191" max="7191" width="14.6640625" bestFit="1" customWidth="1"/>
    <col min="7192" max="7192" width="17.5546875" customWidth="1"/>
    <col min="7193" max="7193" width="13.33203125" customWidth="1"/>
    <col min="7194" max="7195" width="0" hidden="1" customWidth="1"/>
    <col min="7196" max="7196" width="12.44140625" customWidth="1"/>
    <col min="7197" max="7199" width="11.33203125" customWidth="1"/>
    <col min="7200" max="7200" width="10.5546875" customWidth="1"/>
    <col min="7201" max="7203" width="13.33203125" customWidth="1"/>
    <col min="7204" max="7204" width="22.44140625" bestFit="1" customWidth="1"/>
    <col min="7205" max="7205" width="13.33203125" customWidth="1"/>
    <col min="7206" max="7207" width="0" hidden="1" customWidth="1"/>
    <col min="7208" max="7208" width="15.44140625" customWidth="1"/>
    <col min="7209" max="7209" width="10.5546875" customWidth="1"/>
    <col min="7210" max="7210" width="0" hidden="1" customWidth="1"/>
    <col min="7211" max="7211" width="12.44140625" customWidth="1"/>
    <col min="7212" max="7212" width="11.21875" customWidth="1"/>
    <col min="7213" max="7213" width="13.6640625" customWidth="1"/>
    <col min="7214" max="7214" width="6.33203125" customWidth="1"/>
    <col min="7215" max="7215" width="17.88671875" customWidth="1"/>
    <col min="7216" max="7216" width="19" customWidth="1"/>
    <col min="7217" max="7217" width="21.109375" customWidth="1"/>
    <col min="7218" max="7218" width="26.33203125" customWidth="1"/>
    <col min="7219" max="7219" width="10.44140625" customWidth="1"/>
    <col min="7220" max="7220" width="19.109375" customWidth="1"/>
    <col min="7221" max="7221" width="10.44140625" customWidth="1"/>
    <col min="7222" max="7222" width="1.33203125" customWidth="1"/>
    <col min="7223" max="7224" width="9.109375" customWidth="1"/>
    <col min="7225" max="7225" width="18.109375" customWidth="1"/>
    <col min="7425" max="7425" width="2" customWidth="1"/>
    <col min="7430" max="7430" width="11.6640625" customWidth="1"/>
    <col min="7431" max="7431" width="14.109375" customWidth="1"/>
    <col min="7432" max="7432" width="11.5546875" customWidth="1"/>
    <col min="7433" max="7433" width="13.88671875" customWidth="1"/>
    <col min="7434" max="7434" width="22" customWidth="1"/>
    <col min="7435" max="7435" width="13.88671875" customWidth="1"/>
    <col min="7436" max="7436" width="18.5546875" customWidth="1"/>
    <col min="7437" max="7437" width="15.6640625" customWidth="1"/>
    <col min="7438" max="7438" width="13.33203125" customWidth="1"/>
    <col min="7439" max="7440" width="0" hidden="1" customWidth="1"/>
    <col min="7441" max="7441" width="12.44140625" customWidth="1"/>
    <col min="7442" max="7443" width="0" hidden="1" customWidth="1"/>
    <col min="7444" max="7444" width="14.33203125" customWidth="1"/>
    <col min="7445" max="7445" width="12.44140625" customWidth="1"/>
    <col min="7446" max="7446" width="11.33203125" customWidth="1"/>
    <col min="7447" max="7447" width="14.6640625" bestFit="1" customWidth="1"/>
    <col min="7448" max="7448" width="17.5546875" customWidth="1"/>
    <col min="7449" max="7449" width="13.33203125" customWidth="1"/>
    <col min="7450" max="7451" width="0" hidden="1" customWidth="1"/>
    <col min="7452" max="7452" width="12.44140625" customWidth="1"/>
    <col min="7453" max="7455" width="11.33203125" customWidth="1"/>
    <col min="7456" max="7456" width="10.5546875" customWidth="1"/>
    <col min="7457" max="7459" width="13.33203125" customWidth="1"/>
    <col min="7460" max="7460" width="22.44140625" bestFit="1" customWidth="1"/>
    <col min="7461" max="7461" width="13.33203125" customWidth="1"/>
    <col min="7462" max="7463" width="0" hidden="1" customWidth="1"/>
    <col min="7464" max="7464" width="15.44140625" customWidth="1"/>
    <col min="7465" max="7465" width="10.5546875" customWidth="1"/>
    <col min="7466" max="7466" width="0" hidden="1" customWidth="1"/>
    <col min="7467" max="7467" width="12.44140625" customWidth="1"/>
    <col min="7468" max="7468" width="11.21875" customWidth="1"/>
    <col min="7469" max="7469" width="13.6640625" customWidth="1"/>
    <col min="7470" max="7470" width="6.33203125" customWidth="1"/>
    <col min="7471" max="7471" width="17.88671875" customWidth="1"/>
    <col min="7472" max="7472" width="19" customWidth="1"/>
    <col min="7473" max="7473" width="21.109375" customWidth="1"/>
    <col min="7474" max="7474" width="26.33203125" customWidth="1"/>
    <col min="7475" max="7475" width="10.44140625" customWidth="1"/>
    <col min="7476" max="7476" width="19.109375" customWidth="1"/>
    <col min="7477" max="7477" width="10.44140625" customWidth="1"/>
    <col min="7478" max="7478" width="1.33203125" customWidth="1"/>
    <col min="7479" max="7480" width="9.109375" customWidth="1"/>
    <col min="7481" max="7481" width="18.109375" customWidth="1"/>
    <col min="7681" max="7681" width="2" customWidth="1"/>
    <col min="7686" max="7686" width="11.6640625" customWidth="1"/>
    <col min="7687" max="7687" width="14.109375" customWidth="1"/>
    <col min="7688" max="7688" width="11.5546875" customWidth="1"/>
    <col min="7689" max="7689" width="13.88671875" customWidth="1"/>
    <col min="7690" max="7690" width="22" customWidth="1"/>
    <col min="7691" max="7691" width="13.88671875" customWidth="1"/>
    <col min="7692" max="7692" width="18.5546875" customWidth="1"/>
    <col min="7693" max="7693" width="15.6640625" customWidth="1"/>
    <col min="7694" max="7694" width="13.33203125" customWidth="1"/>
    <col min="7695" max="7696" width="0" hidden="1" customWidth="1"/>
    <col min="7697" max="7697" width="12.44140625" customWidth="1"/>
    <col min="7698" max="7699" width="0" hidden="1" customWidth="1"/>
    <col min="7700" max="7700" width="14.33203125" customWidth="1"/>
    <col min="7701" max="7701" width="12.44140625" customWidth="1"/>
    <col min="7702" max="7702" width="11.33203125" customWidth="1"/>
    <col min="7703" max="7703" width="14.6640625" bestFit="1" customWidth="1"/>
    <col min="7704" max="7704" width="17.5546875" customWidth="1"/>
    <col min="7705" max="7705" width="13.33203125" customWidth="1"/>
    <col min="7706" max="7707" width="0" hidden="1" customWidth="1"/>
    <col min="7708" max="7708" width="12.44140625" customWidth="1"/>
    <col min="7709" max="7711" width="11.33203125" customWidth="1"/>
    <col min="7712" max="7712" width="10.5546875" customWidth="1"/>
    <col min="7713" max="7715" width="13.33203125" customWidth="1"/>
    <col min="7716" max="7716" width="22.44140625" bestFit="1" customWidth="1"/>
    <col min="7717" max="7717" width="13.33203125" customWidth="1"/>
    <col min="7718" max="7719" width="0" hidden="1" customWidth="1"/>
    <col min="7720" max="7720" width="15.44140625" customWidth="1"/>
    <col min="7721" max="7721" width="10.5546875" customWidth="1"/>
    <col min="7722" max="7722" width="0" hidden="1" customWidth="1"/>
    <col min="7723" max="7723" width="12.44140625" customWidth="1"/>
    <col min="7724" max="7724" width="11.21875" customWidth="1"/>
    <col min="7725" max="7725" width="13.6640625" customWidth="1"/>
    <col min="7726" max="7726" width="6.33203125" customWidth="1"/>
    <col min="7727" max="7727" width="17.88671875" customWidth="1"/>
    <col min="7728" max="7728" width="19" customWidth="1"/>
    <col min="7729" max="7729" width="21.109375" customWidth="1"/>
    <col min="7730" max="7730" width="26.33203125" customWidth="1"/>
    <col min="7731" max="7731" width="10.44140625" customWidth="1"/>
    <col min="7732" max="7732" width="19.109375" customWidth="1"/>
    <col min="7733" max="7733" width="10.44140625" customWidth="1"/>
    <col min="7734" max="7734" width="1.33203125" customWidth="1"/>
    <col min="7735" max="7736" width="9.109375" customWidth="1"/>
    <col min="7737" max="7737" width="18.109375" customWidth="1"/>
    <col min="7937" max="7937" width="2" customWidth="1"/>
    <col min="7942" max="7942" width="11.6640625" customWidth="1"/>
    <col min="7943" max="7943" width="14.109375" customWidth="1"/>
    <col min="7944" max="7944" width="11.5546875" customWidth="1"/>
    <col min="7945" max="7945" width="13.88671875" customWidth="1"/>
    <col min="7946" max="7946" width="22" customWidth="1"/>
    <col min="7947" max="7947" width="13.88671875" customWidth="1"/>
    <col min="7948" max="7948" width="18.5546875" customWidth="1"/>
    <col min="7949" max="7949" width="15.6640625" customWidth="1"/>
    <col min="7950" max="7950" width="13.33203125" customWidth="1"/>
    <col min="7951" max="7952" width="0" hidden="1" customWidth="1"/>
    <col min="7953" max="7953" width="12.44140625" customWidth="1"/>
    <col min="7954" max="7955" width="0" hidden="1" customWidth="1"/>
    <col min="7956" max="7956" width="14.33203125" customWidth="1"/>
    <col min="7957" max="7957" width="12.44140625" customWidth="1"/>
    <col min="7958" max="7958" width="11.33203125" customWidth="1"/>
    <col min="7959" max="7959" width="14.6640625" bestFit="1" customWidth="1"/>
    <col min="7960" max="7960" width="17.5546875" customWidth="1"/>
    <col min="7961" max="7961" width="13.33203125" customWidth="1"/>
    <col min="7962" max="7963" width="0" hidden="1" customWidth="1"/>
    <col min="7964" max="7964" width="12.44140625" customWidth="1"/>
    <col min="7965" max="7967" width="11.33203125" customWidth="1"/>
    <col min="7968" max="7968" width="10.5546875" customWidth="1"/>
    <col min="7969" max="7971" width="13.33203125" customWidth="1"/>
    <col min="7972" max="7972" width="22.44140625" bestFit="1" customWidth="1"/>
    <col min="7973" max="7973" width="13.33203125" customWidth="1"/>
    <col min="7974" max="7975" width="0" hidden="1" customWidth="1"/>
    <col min="7976" max="7976" width="15.44140625" customWidth="1"/>
    <col min="7977" max="7977" width="10.5546875" customWidth="1"/>
    <col min="7978" max="7978" width="0" hidden="1" customWidth="1"/>
    <col min="7979" max="7979" width="12.44140625" customWidth="1"/>
    <col min="7980" max="7980" width="11.21875" customWidth="1"/>
    <col min="7981" max="7981" width="13.6640625" customWidth="1"/>
    <col min="7982" max="7982" width="6.33203125" customWidth="1"/>
    <col min="7983" max="7983" width="17.88671875" customWidth="1"/>
    <col min="7984" max="7984" width="19" customWidth="1"/>
    <col min="7985" max="7985" width="21.109375" customWidth="1"/>
    <col min="7986" max="7986" width="26.33203125" customWidth="1"/>
    <col min="7987" max="7987" width="10.44140625" customWidth="1"/>
    <col min="7988" max="7988" width="19.109375" customWidth="1"/>
    <col min="7989" max="7989" width="10.44140625" customWidth="1"/>
    <col min="7990" max="7990" width="1.33203125" customWidth="1"/>
    <col min="7991" max="7992" width="9.109375" customWidth="1"/>
    <col min="7993" max="7993" width="18.109375" customWidth="1"/>
    <col min="8193" max="8193" width="2" customWidth="1"/>
    <col min="8198" max="8198" width="11.6640625" customWidth="1"/>
    <col min="8199" max="8199" width="14.109375" customWidth="1"/>
    <col min="8200" max="8200" width="11.5546875" customWidth="1"/>
    <col min="8201" max="8201" width="13.88671875" customWidth="1"/>
    <col min="8202" max="8202" width="22" customWidth="1"/>
    <col min="8203" max="8203" width="13.88671875" customWidth="1"/>
    <col min="8204" max="8204" width="18.5546875" customWidth="1"/>
    <col min="8205" max="8205" width="15.6640625" customWidth="1"/>
    <col min="8206" max="8206" width="13.33203125" customWidth="1"/>
    <col min="8207" max="8208" width="0" hidden="1" customWidth="1"/>
    <col min="8209" max="8209" width="12.44140625" customWidth="1"/>
    <col min="8210" max="8211" width="0" hidden="1" customWidth="1"/>
    <col min="8212" max="8212" width="14.33203125" customWidth="1"/>
    <col min="8213" max="8213" width="12.44140625" customWidth="1"/>
    <col min="8214" max="8214" width="11.33203125" customWidth="1"/>
    <col min="8215" max="8215" width="14.6640625" bestFit="1" customWidth="1"/>
    <col min="8216" max="8216" width="17.5546875" customWidth="1"/>
    <col min="8217" max="8217" width="13.33203125" customWidth="1"/>
    <col min="8218" max="8219" width="0" hidden="1" customWidth="1"/>
    <col min="8220" max="8220" width="12.44140625" customWidth="1"/>
    <col min="8221" max="8223" width="11.33203125" customWidth="1"/>
    <col min="8224" max="8224" width="10.5546875" customWidth="1"/>
    <col min="8225" max="8227" width="13.33203125" customWidth="1"/>
    <col min="8228" max="8228" width="22.44140625" bestFit="1" customWidth="1"/>
    <col min="8229" max="8229" width="13.33203125" customWidth="1"/>
    <col min="8230" max="8231" width="0" hidden="1" customWidth="1"/>
    <col min="8232" max="8232" width="15.44140625" customWidth="1"/>
    <col min="8233" max="8233" width="10.5546875" customWidth="1"/>
    <col min="8234" max="8234" width="0" hidden="1" customWidth="1"/>
    <col min="8235" max="8235" width="12.44140625" customWidth="1"/>
    <col min="8236" max="8236" width="11.21875" customWidth="1"/>
    <col min="8237" max="8237" width="13.6640625" customWidth="1"/>
    <col min="8238" max="8238" width="6.33203125" customWidth="1"/>
    <col min="8239" max="8239" width="17.88671875" customWidth="1"/>
    <col min="8240" max="8240" width="19" customWidth="1"/>
    <col min="8241" max="8241" width="21.109375" customWidth="1"/>
    <col min="8242" max="8242" width="26.33203125" customWidth="1"/>
    <col min="8243" max="8243" width="10.44140625" customWidth="1"/>
    <col min="8244" max="8244" width="19.109375" customWidth="1"/>
    <col min="8245" max="8245" width="10.44140625" customWidth="1"/>
    <col min="8246" max="8246" width="1.33203125" customWidth="1"/>
    <col min="8247" max="8248" width="9.109375" customWidth="1"/>
    <col min="8249" max="8249" width="18.109375" customWidth="1"/>
    <col min="8449" max="8449" width="2" customWidth="1"/>
    <col min="8454" max="8454" width="11.6640625" customWidth="1"/>
    <col min="8455" max="8455" width="14.109375" customWidth="1"/>
    <col min="8456" max="8456" width="11.5546875" customWidth="1"/>
    <col min="8457" max="8457" width="13.88671875" customWidth="1"/>
    <col min="8458" max="8458" width="22" customWidth="1"/>
    <col min="8459" max="8459" width="13.88671875" customWidth="1"/>
    <col min="8460" max="8460" width="18.5546875" customWidth="1"/>
    <col min="8461" max="8461" width="15.6640625" customWidth="1"/>
    <col min="8462" max="8462" width="13.33203125" customWidth="1"/>
    <col min="8463" max="8464" width="0" hidden="1" customWidth="1"/>
    <col min="8465" max="8465" width="12.44140625" customWidth="1"/>
    <col min="8466" max="8467" width="0" hidden="1" customWidth="1"/>
    <col min="8468" max="8468" width="14.33203125" customWidth="1"/>
    <col min="8469" max="8469" width="12.44140625" customWidth="1"/>
    <col min="8470" max="8470" width="11.33203125" customWidth="1"/>
    <col min="8471" max="8471" width="14.6640625" bestFit="1" customWidth="1"/>
    <col min="8472" max="8472" width="17.5546875" customWidth="1"/>
    <col min="8473" max="8473" width="13.33203125" customWidth="1"/>
    <col min="8474" max="8475" width="0" hidden="1" customWidth="1"/>
    <col min="8476" max="8476" width="12.44140625" customWidth="1"/>
    <col min="8477" max="8479" width="11.33203125" customWidth="1"/>
    <col min="8480" max="8480" width="10.5546875" customWidth="1"/>
    <col min="8481" max="8483" width="13.33203125" customWidth="1"/>
    <col min="8484" max="8484" width="22.44140625" bestFit="1" customWidth="1"/>
    <col min="8485" max="8485" width="13.33203125" customWidth="1"/>
    <col min="8486" max="8487" width="0" hidden="1" customWidth="1"/>
    <col min="8488" max="8488" width="15.44140625" customWidth="1"/>
    <col min="8489" max="8489" width="10.5546875" customWidth="1"/>
    <col min="8490" max="8490" width="0" hidden="1" customWidth="1"/>
    <col min="8491" max="8491" width="12.44140625" customWidth="1"/>
    <col min="8492" max="8492" width="11.21875" customWidth="1"/>
    <col min="8493" max="8493" width="13.6640625" customWidth="1"/>
    <col min="8494" max="8494" width="6.33203125" customWidth="1"/>
    <col min="8495" max="8495" width="17.88671875" customWidth="1"/>
    <col min="8496" max="8496" width="19" customWidth="1"/>
    <col min="8497" max="8497" width="21.109375" customWidth="1"/>
    <col min="8498" max="8498" width="26.33203125" customWidth="1"/>
    <col min="8499" max="8499" width="10.44140625" customWidth="1"/>
    <col min="8500" max="8500" width="19.109375" customWidth="1"/>
    <col min="8501" max="8501" width="10.44140625" customWidth="1"/>
    <col min="8502" max="8502" width="1.33203125" customWidth="1"/>
    <col min="8503" max="8504" width="9.109375" customWidth="1"/>
    <col min="8505" max="8505" width="18.109375" customWidth="1"/>
    <col min="8705" max="8705" width="2" customWidth="1"/>
    <col min="8710" max="8710" width="11.6640625" customWidth="1"/>
    <col min="8711" max="8711" width="14.109375" customWidth="1"/>
    <col min="8712" max="8712" width="11.5546875" customWidth="1"/>
    <col min="8713" max="8713" width="13.88671875" customWidth="1"/>
    <col min="8714" max="8714" width="22" customWidth="1"/>
    <col min="8715" max="8715" width="13.88671875" customWidth="1"/>
    <col min="8716" max="8716" width="18.5546875" customWidth="1"/>
    <col min="8717" max="8717" width="15.6640625" customWidth="1"/>
    <col min="8718" max="8718" width="13.33203125" customWidth="1"/>
    <col min="8719" max="8720" width="0" hidden="1" customWidth="1"/>
    <col min="8721" max="8721" width="12.44140625" customWidth="1"/>
    <col min="8722" max="8723" width="0" hidden="1" customWidth="1"/>
    <col min="8724" max="8724" width="14.33203125" customWidth="1"/>
    <col min="8725" max="8725" width="12.44140625" customWidth="1"/>
    <col min="8726" max="8726" width="11.33203125" customWidth="1"/>
    <col min="8727" max="8727" width="14.6640625" bestFit="1" customWidth="1"/>
    <col min="8728" max="8728" width="17.5546875" customWidth="1"/>
    <col min="8729" max="8729" width="13.33203125" customWidth="1"/>
    <col min="8730" max="8731" width="0" hidden="1" customWidth="1"/>
    <col min="8732" max="8732" width="12.44140625" customWidth="1"/>
    <col min="8733" max="8735" width="11.33203125" customWidth="1"/>
    <col min="8736" max="8736" width="10.5546875" customWidth="1"/>
    <col min="8737" max="8739" width="13.33203125" customWidth="1"/>
    <col min="8740" max="8740" width="22.44140625" bestFit="1" customWidth="1"/>
    <col min="8741" max="8741" width="13.33203125" customWidth="1"/>
    <col min="8742" max="8743" width="0" hidden="1" customWidth="1"/>
    <col min="8744" max="8744" width="15.44140625" customWidth="1"/>
    <col min="8745" max="8745" width="10.5546875" customWidth="1"/>
    <col min="8746" max="8746" width="0" hidden="1" customWidth="1"/>
    <col min="8747" max="8747" width="12.44140625" customWidth="1"/>
    <col min="8748" max="8748" width="11.21875" customWidth="1"/>
    <col min="8749" max="8749" width="13.6640625" customWidth="1"/>
    <col min="8750" max="8750" width="6.33203125" customWidth="1"/>
    <col min="8751" max="8751" width="17.88671875" customWidth="1"/>
    <col min="8752" max="8752" width="19" customWidth="1"/>
    <col min="8753" max="8753" width="21.109375" customWidth="1"/>
    <col min="8754" max="8754" width="26.33203125" customWidth="1"/>
    <col min="8755" max="8755" width="10.44140625" customWidth="1"/>
    <col min="8756" max="8756" width="19.109375" customWidth="1"/>
    <col min="8757" max="8757" width="10.44140625" customWidth="1"/>
    <col min="8758" max="8758" width="1.33203125" customWidth="1"/>
    <col min="8759" max="8760" width="9.109375" customWidth="1"/>
    <col min="8761" max="8761" width="18.109375" customWidth="1"/>
    <col min="8961" max="8961" width="2" customWidth="1"/>
    <col min="8966" max="8966" width="11.6640625" customWidth="1"/>
    <col min="8967" max="8967" width="14.109375" customWidth="1"/>
    <col min="8968" max="8968" width="11.5546875" customWidth="1"/>
    <col min="8969" max="8969" width="13.88671875" customWidth="1"/>
    <col min="8970" max="8970" width="22" customWidth="1"/>
    <col min="8971" max="8971" width="13.88671875" customWidth="1"/>
    <col min="8972" max="8972" width="18.5546875" customWidth="1"/>
    <col min="8973" max="8973" width="15.6640625" customWidth="1"/>
    <col min="8974" max="8974" width="13.33203125" customWidth="1"/>
    <col min="8975" max="8976" width="0" hidden="1" customWidth="1"/>
    <col min="8977" max="8977" width="12.44140625" customWidth="1"/>
    <col min="8978" max="8979" width="0" hidden="1" customWidth="1"/>
    <col min="8980" max="8980" width="14.33203125" customWidth="1"/>
    <col min="8981" max="8981" width="12.44140625" customWidth="1"/>
    <col min="8982" max="8982" width="11.33203125" customWidth="1"/>
    <col min="8983" max="8983" width="14.6640625" bestFit="1" customWidth="1"/>
    <col min="8984" max="8984" width="17.5546875" customWidth="1"/>
    <col min="8985" max="8985" width="13.33203125" customWidth="1"/>
    <col min="8986" max="8987" width="0" hidden="1" customWidth="1"/>
    <col min="8988" max="8988" width="12.44140625" customWidth="1"/>
    <col min="8989" max="8991" width="11.33203125" customWidth="1"/>
    <col min="8992" max="8992" width="10.5546875" customWidth="1"/>
    <col min="8993" max="8995" width="13.33203125" customWidth="1"/>
    <col min="8996" max="8996" width="22.44140625" bestFit="1" customWidth="1"/>
    <col min="8997" max="8997" width="13.33203125" customWidth="1"/>
    <col min="8998" max="8999" width="0" hidden="1" customWidth="1"/>
    <col min="9000" max="9000" width="15.44140625" customWidth="1"/>
    <col min="9001" max="9001" width="10.5546875" customWidth="1"/>
    <col min="9002" max="9002" width="0" hidden="1" customWidth="1"/>
    <col min="9003" max="9003" width="12.44140625" customWidth="1"/>
    <col min="9004" max="9004" width="11.21875" customWidth="1"/>
    <col min="9005" max="9005" width="13.6640625" customWidth="1"/>
    <col min="9006" max="9006" width="6.33203125" customWidth="1"/>
    <col min="9007" max="9007" width="17.88671875" customWidth="1"/>
    <col min="9008" max="9008" width="19" customWidth="1"/>
    <col min="9009" max="9009" width="21.109375" customWidth="1"/>
    <col min="9010" max="9010" width="26.33203125" customWidth="1"/>
    <col min="9011" max="9011" width="10.44140625" customWidth="1"/>
    <col min="9012" max="9012" width="19.109375" customWidth="1"/>
    <col min="9013" max="9013" width="10.44140625" customWidth="1"/>
    <col min="9014" max="9014" width="1.33203125" customWidth="1"/>
    <col min="9015" max="9016" width="9.109375" customWidth="1"/>
    <col min="9017" max="9017" width="18.109375" customWidth="1"/>
    <col min="9217" max="9217" width="2" customWidth="1"/>
    <col min="9222" max="9222" width="11.6640625" customWidth="1"/>
    <col min="9223" max="9223" width="14.109375" customWidth="1"/>
    <col min="9224" max="9224" width="11.5546875" customWidth="1"/>
    <col min="9225" max="9225" width="13.88671875" customWidth="1"/>
    <col min="9226" max="9226" width="22" customWidth="1"/>
    <col min="9227" max="9227" width="13.88671875" customWidth="1"/>
    <col min="9228" max="9228" width="18.5546875" customWidth="1"/>
    <col min="9229" max="9229" width="15.6640625" customWidth="1"/>
    <col min="9230" max="9230" width="13.33203125" customWidth="1"/>
    <col min="9231" max="9232" width="0" hidden="1" customWidth="1"/>
    <col min="9233" max="9233" width="12.44140625" customWidth="1"/>
    <col min="9234" max="9235" width="0" hidden="1" customWidth="1"/>
    <col min="9236" max="9236" width="14.33203125" customWidth="1"/>
    <col min="9237" max="9237" width="12.44140625" customWidth="1"/>
    <col min="9238" max="9238" width="11.33203125" customWidth="1"/>
    <col min="9239" max="9239" width="14.6640625" bestFit="1" customWidth="1"/>
    <col min="9240" max="9240" width="17.5546875" customWidth="1"/>
    <col min="9241" max="9241" width="13.33203125" customWidth="1"/>
    <col min="9242" max="9243" width="0" hidden="1" customWidth="1"/>
    <col min="9244" max="9244" width="12.44140625" customWidth="1"/>
    <col min="9245" max="9247" width="11.33203125" customWidth="1"/>
    <col min="9248" max="9248" width="10.5546875" customWidth="1"/>
    <col min="9249" max="9251" width="13.33203125" customWidth="1"/>
    <col min="9252" max="9252" width="22.44140625" bestFit="1" customWidth="1"/>
    <col min="9253" max="9253" width="13.33203125" customWidth="1"/>
    <col min="9254" max="9255" width="0" hidden="1" customWidth="1"/>
    <col min="9256" max="9256" width="15.44140625" customWidth="1"/>
    <col min="9257" max="9257" width="10.5546875" customWidth="1"/>
    <col min="9258" max="9258" width="0" hidden="1" customWidth="1"/>
    <col min="9259" max="9259" width="12.44140625" customWidth="1"/>
    <col min="9260" max="9260" width="11.21875" customWidth="1"/>
    <col min="9261" max="9261" width="13.6640625" customWidth="1"/>
    <col min="9262" max="9262" width="6.33203125" customWidth="1"/>
    <col min="9263" max="9263" width="17.88671875" customWidth="1"/>
    <col min="9264" max="9264" width="19" customWidth="1"/>
    <col min="9265" max="9265" width="21.109375" customWidth="1"/>
    <col min="9266" max="9266" width="26.33203125" customWidth="1"/>
    <col min="9267" max="9267" width="10.44140625" customWidth="1"/>
    <col min="9268" max="9268" width="19.109375" customWidth="1"/>
    <col min="9269" max="9269" width="10.44140625" customWidth="1"/>
    <col min="9270" max="9270" width="1.33203125" customWidth="1"/>
    <col min="9271" max="9272" width="9.109375" customWidth="1"/>
    <col min="9273" max="9273" width="18.109375" customWidth="1"/>
    <col min="9473" max="9473" width="2" customWidth="1"/>
    <col min="9478" max="9478" width="11.6640625" customWidth="1"/>
    <col min="9479" max="9479" width="14.109375" customWidth="1"/>
    <col min="9480" max="9480" width="11.5546875" customWidth="1"/>
    <col min="9481" max="9481" width="13.88671875" customWidth="1"/>
    <col min="9482" max="9482" width="22" customWidth="1"/>
    <col min="9483" max="9483" width="13.88671875" customWidth="1"/>
    <col min="9484" max="9484" width="18.5546875" customWidth="1"/>
    <col min="9485" max="9485" width="15.6640625" customWidth="1"/>
    <col min="9486" max="9486" width="13.33203125" customWidth="1"/>
    <col min="9487" max="9488" width="0" hidden="1" customWidth="1"/>
    <col min="9489" max="9489" width="12.44140625" customWidth="1"/>
    <col min="9490" max="9491" width="0" hidden="1" customWidth="1"/>
    <col min="9492" max="9492" width="14.33203125" customWidth="1"/>
    <col min="9493" max="9493" width="12.44140625" customWidth="1"/>
    <col min="9494" max="9494" width="11.33203125" customWidth="1"/>
    <col min="9495" max="9495" width="14.6640625" bestFit="1" customWidth="1"/>
    <col min="9496" max="9496" width="17.5546875" customWidth="1"/>
    <col min="9497" max="9497" width="13.33203125" customWidth="1"/>
    <col min="9498" max="9499" width="0" hidden="1" customWidth="1"/>
    <col min="9500" max="9500" width="12.44140625" customWidth="1"/>
    <col min="9501" max="9503" width="11.33203125" customWidth="1"/>
    <col min="9504" max="9504" width="10.5546875" customWidth="1"/>
    <col min="9505" max="9507" width="13.33203125" customWidth="1"/>
    <col min="9508" max="9508" width="22.44140625" bestFit="1" customWidth="1"/>
    <col min="9509" max="9509" width="13.33203125" customWidth="1"/>
    <col min="9510" max="9511" width="0" hidden="1" customWidth="1"/>
    <col min="9512" max="9512" width="15.44140625" customWidth="1"/>
    <col min="9513" max="9513" width="10.5546875" customWidth="1"/>
    <col min="9514" max="9514" width="0" hidden="1" customWidth="1"/>
    <col min="9515" max="9515" width="12.44140625" customWidth="1"/>
    <col min="9516" max="9516" width="11.21875" customWidth="1"/>
    <col min="9517" max="9517" width="13.6640625" customWidth="1"/>
    <col min="9518" max="9518" width="6.33203125" customWidth="1"/>
    <col min="9519" max="9519" width="17.88671875" customWidth="1"/>
    <col min="9520" max="9520" width="19" customWidth="1"/>
    <col min="9521" max="9521" width="21.109375" customWidth="1"/>
    <col min="9522" max="9522" width="26.33203125" customWidth="1"/>
    <col min="9523" max="9523" width="10.44140625" customWidth="1"/>
    <col min="9524" max="9524" width="19.109375" customWidth="1"/>
    <col min="9525" max="9525" width="10.44140625" customWidth="1"/>
    <col min="9526" max="9526" width="1.33203125" customWidth="1"/>
    <col min="9527" max="9528" width="9.109375" customWidth="1"/>
    <col min="9529" max="9529" width="18.109375" customWidth="1"/>
    <col min="9729" max="9729" width="2" customWidth="1"/>
    <col min="9734" max="9734" width="11.6640625" customWidth="1"/>
    <col min="9735" max="9735" width="14.109375" customWidth="1"/>
    <col min="9736" max="9736" width="11.5546875" customWidth="1"/>
    <col min="9737" max="9737" width="13.88671875" customWidth="1"/>
    <col min="9738" max="9738" width="22" customWidth="1"/>
    <col min="9739" max="9739" width="13.88671875" customWidth="1"/>
    <col min="9740" max="9740" width="18.5546875" customWidth="1"/>
    <col min="9741" max="9741" width="15.6640625" customWidth="1"/>
    <col min="9742" max="9742" width="13.33203125" customWidth="1"/>
    <col min="9743" max="9744" width="0" hidden="1" customWidth="1"/>
    <col min="9745" max="9745" width="12.44140625" customWidth="1"/>
    <col min="9746" max="9747" width="0" hidden="1" customWidth="1"/>
    <col min="9748" max="9748" width="14.33203125" customWidth="1"/>
    <col min="9749" max="9749" width="12.44140625" customWidth="1"/>
    <col min="9750" max="9750" width="11.33203125" customWidth="1"/>
    <col min="9751" max="9751" width="14.6640625" bestFit="1" customWidth="1"/>
    <col min="9752" max="9752" width="17.5546875" customWidth="1"/>
    <col min="9753" max="9753" width="13.33203125" customWidth="1"/>
    <col min="9754" max="9755" width="0" hidden="1" customWidth="1"/>
    <col min="9756" max="9756" width="12.44140625" customWidth="1"/>
    <col min="9757" max="9759" width="11.33203125" customWidth="1"/>
    <col min="9760" max="9760" width="10.5546875" customWidth="1"/>
    <col min="9761" max="9763" width="13.33203125" customWidth="1"/>
    <col min="9764" max="9764" width="22.44140625" bestFit="1" customWidth="1"/>
    <col min="9765" max="9765" width="13.33203125" customWidth="1"/>
    <col min="9766" max="9767" width="0" hidden="1" customWidth="1"/>
    <col min="9768" max="9768" width="15.44140625" customWidth="1"/>
    <col min="9769" max="9769" width="10.5546875" customWidth="1"/>
    <col min="9770" max="9770" width="0" hidden="1" customWidth="1"/>
    <col min="9771" max="9771" width="12.44140625" customWidth="1"/>
    <col min="9772" max="9772" width="11.21875" customWidth="1"/>
    <col min="9773" max="9773" width="13.6640625" customWidth="1"/>
    <col min="9774" max="9774" width="6.33203125" customWidth="1"/>
    <col min="9775" max="9775" width="17.88671875" customWidth="1"/>
    <col min="9776" max="9776" width="19" customWidth="1"/>
    <col min="9777" max="9777" width="21.109375" customWidth="1"/>
    <col min="9778" max="9778" width="26.33203125" customWidth="1"/>
    <col min="9779" max="9779" width="10.44140625" customWidth="1"/>
    <col min="9780" max="9780" width="19.109375" customWidth="1"/>
    <col min="9781" max="9781" width="10.44140625" customWidth="1"/>
    <col min="9782" max="9782" width="1.33203125" customWidth="1"/>
    <col min="9783" max="9784" width="9.109375" customWidth="1"/>
    <col min="9785" max="9785" width="18.109375" customWidth="1"/>
    <col min="9985" max="9985" width="2" customWidth="1"/>
    <col min="9990" max="9990" width="11.6640625" customWidth="1"/>
    <col min="9991" max="9991" width="14.109375" customWidth="1"/>
    <col min="9992" max="9992" width="11.5546875" customWidth="1"/>
    <col min="9993" max="9993" width="13.88671875" customWidth="1"/>
    <col min="9994" max="9994" width="22" customWidth="1"/>
    <col min="9995" max="9995" width="13.88671875" customWidth="1"/>
    <col min="9996" max="9996" width="18.5546875" customWidth="1"/>
    <col min="9997" max="9997" width="15.6640625" customWidth="1"/>
    <col min="9998" max="9998" width="13.33203125" customWidth="1"/>
    <col min="9999" max="10000" width="0" hidden="1" customWidth="1"/>
    <col min="10001" max="10001" width="12.44140625" customWidth="1"/>
    <col min="10002" max="10003" width="0" hidden="1" customWidth="1"/>
    <col min="10004" max="10004" width="14.33203125" customWidth="1"/>
    <col min="10005" max="10005" width="12.44140625" customWidth="1"/>
    <col min="10006" max="10006" width="11.33203125" customWidth="1"/>
    <col min="10007" max="10007" width="14.6640625" bestFit="1" customWidth="1"/>
    <col min="10008" max="10008" width="17.5546875" customWidth="1"/>
    <col min="10009" max="10009" width="13.33203125" customWidth="1"/>
    <col min="10010" max="10011" width="0" hidden="1" customWidth="1"/>
    <col min="10012" max="10012" width="12.44140625" customWidth="1"/>
    <col min="10013" max="10015" width="11.33203125" customWidth="1"/>
    <col min="10016" max="10016" width="10.5546875" customWidth="1"/>
    <col min="10017" max="10019" width="13.33203125" customWidth="1"/>
    <col min="10020" max="10020" width="22.44140625" bestFit="1" customWidth="1"/>
    <col min="10021" max="10021" width="13.33203125" customWidth="1"/>
    <col min="10022" max="10023" width="0" hidden="1" customWidth="1"/>
    <col min="10024" max="10024" width="15.44140625" customWidth="1"/>
    <col min="10025" max="10025" width="10.5546875" customWidth="1"/>
    <col min="10026" max="10026" width="0" hidden="1" customWidth="1"/>
    <col min="10027" max="10027" width="12.44140625" customWidth="1"/>
    <col min="10028" max="10028" width="11.21875" customWidth="1"/>
    <col min="10029" max="10029" width="13.6640625" customWidth="1"/>
    <col min="10030" max="10030" width="6.33203125" customWidth="1"/>
    <col min="10031" max="10031" width="17.88671875" customWidth="1"/>
    <col min="10032" max="10032" width="19" customWidth="1"/>
    <col min="10033" max="10033" width="21.109375" customWidth="1"/>
    <col min="10034" max="10034" width="26.33203125" customWidth="1"/>
    <col min="10035" max="10035" width="10.44140625" customWidth="1"/>
    <col min="10036" max="10036" width="19.109375" customWidth="1"/>
    <col min="10037" max="10037" width="10.44140625" customWidth="1"/>
    <col min="10038" max="10038" width="1.33203125" customWidth="1"/>
    <col min="10039" max="10040" width="9.109375" customWidth="1"/>
    <col min="10041" max="10041" width="18.109375" customWidth="1"/>
    <col min="10241" max="10241" width="2" customWidth="1"/>
    <col min="10246" max="10246" width="11.6640625" customWidth="1"/>
    <col min="10247" max="10247" width="14.109375" customWidth="1"/>
    <col min="10248" max="10248" width="11.5546875" customWidth="1"/>
    <col min="10249" max="10249" width="13.88671875" customWidth="1"/>
    <col min="10250" max="10250" width="22" customWidth="1"/>
    <col min="10251" max="10251" width="13.88671875" customWidth="1"/>
    <col min="10252" max="10252" width="18.5546875" customWidth="1"/>
    <col min="10253" max="10253" width="15.6640625" customWidth="1"/>
    <col min="10254" max="10254" width="13.33203125" customWidth="1"/>
    <col min="10255" max="10256" width="0" hidden="1" customWidth="1"/>
    <col min="10257" max="10257" width="12.44140625" customWidth="1"/>
    <col min="10258" max="10259" width="0" hidden="1" customWidth="1"/>
    <col min="10260" max="10260" width="14.33203125" customWidth="1"/>
    <col min="10261" max="10261" width="12.44140625" customWidth="1"/>
    <col min="10262" max="10262" width="11.33203125" customWidth="1"/>
    <col min="10263" max="10263" width="14.6640625" bestFit="1" customWidth="1"/>
    <col min="10264" max="10264" width="17.5546875" customWidth="1"/>
    <col min="10265" max="10265" width="13.33203125" customWidth="1"/>
    <col min="10266" max="10267" width="0" hidden="1" customWidth="1"/>
    <col min="10268" max="10268" width="12.44140625" customWidth="1"/>
    <col min="10269" max="10271" width="11.33203125" customWidth="1"/>
    <col min="10272" max="10272" width="10.5546875" customWidth="1"/>
    <col min="10273" max="10275" width="13.33203125" customWidth="1"/>
    <col min="10276" max="10276" width="22.44140625" bestFit="1" customWidth="1"/>
    <col min="10277" max="10277" width="13.33203125" customWidth="1"/>
    <col min="10278" max="10279" width="0" hidden="1" customWidth="1"/>
    <col min="10280" max="10280" width="15.44140625" customWidth="1"/>
    <col min="10281" max="10281" width="10.5546875" customWidth="1"/>
    <col min="10282" max="10282" width="0" hidden="1" customWidth="1"/>
    <col min="10283" max="10283" width="12.44140625" customWidth="1"/>
    <col min="10284" max="10284" width="11.21875" customWidth="1"/>
    <col min="10285" max="10285" width="13.6640625" customWidth="1"/>
    <col min="10286" max="10286" width="6.33203125" customWidth="1"/>
    <col min="10287" max="10287" width="17.88671875" customWidth="1"/>
    <col min="10288" max="10288" width="19" customWidth="1"/>
    <col min="10289" max="10289" width="21.109375" customWidth="1"/>
    <col min="10290" max="10290" width="26.33203125" customWidth="1"/>
    <col min="10291" max="10291" width="10.44140625" customWidth="1"/>
    <col min="10292" max="10292" width="19.109375" customWidth="1"/>
    <col min="10293" max="10293" width="10.44140625" customWidth="1"/>
    <col min="10294" max="10294" width="1.33203125" customWidth="1"/>
    <col min="10295" max="10296" width="9.109375" customWidth="1"/>
    <col min="10297" max="10297" width="18.109375" customWidth="1"/>
    <col min="10497" max="10497" width="2" customWidth="1"/>
    <col min="10502" max="10502" width="11.6640625" customWidth="1"/>
    <col min="10503" max="10503" width="14.109375" customWidth="1"/>
    <col min="10504" max="10504" width="11.5546875" customWidth="1"/>
    <col min="10505" max="10505" width="13.88671875" customWidth="1"/>
    <col min="10506" max="10506" width="22" customWidth="1"/>
    <col min="10507" max="10507" width="13.88671875" customWidth="1"/>
    <col min="10508" max="10508" width="18.5546875" customWidth="1"/>
    <col min="10509" max="10509" width="15.6640625" customWidth="1"/>
    <col min="10510" max="10510" width="13.33203125" customWidth="1"/>
    <col min="10511" max="10512" width="0" hidden="1" customWidth="1"/>
    <col min="10513" max="10513" width="12.44140625" customWidth="1"/>
    <col min="10514" max="10515" width="0" hidden="1" customWidth="1"/>
    <col min="10516" max="10516" width="14.33203125" customWidth="1"/>
    <col min="10517" max="10517" width="12.44140625" customWidth="1"/>
    <col min="10518" max="10518" width="11.33203125" customWidth="1"/>
    <col min="10519" max="10519" width="14.6640625" bestFit="1" customWidth="1"/>
    <col min="10520" max="10520" width="17.5546875" customWidth="1"/>
    <col min="10521" max="10521" width="13.33203125" customWidth="1"/>
    <col min="10522" max="10523" width="0" hidden="1" customWidth="1"/>
    <col min="10524" max="10524" width="12.44140625" customWidth="1"/>
    <col min="10525" max="10527" width="11.33203125" customWidth="1"/>
    <col min="10528" max="10528" width="10.5546875" customWidth="1"/>
    <col min="10529" max="10531" width="13.33203125" customWidth="1"/>
    <col min="10532" max="10532" width="22.44140625" bestFit="1" customWidth="1"/>
    <col min="10533" max="10533" width="13.33203125" customWidth="1"/>
    <col min="10534" max="10535" width="0" hidden="1" customWidth="1"/>
    <col min="10536" max="10536" width="15.44140625" customWidth="1"/>
    <col min="10537" max="10537" width="10.5546875" customWidth="1"/>
    <col min="10538" max="10538" width="0" hidden="1" customWidth="1"/>
    <col min="10539" max="10539" width="12.44140625" customWidth="1"/>
    <col min="10540" max="10540" width="11.21875" customWidth="1"/>
    <col min="10541" max="10541" width="13.6640625" customWidth="1"/>
    <col min="10542" max="10542" width="6.33203125" customWidth="1"/>
    <col min="10543" max="10543" width="17.88671875" customWidth="1"/>
    <col min="10544" max="10544" width="19" customWidth="1"/>
    <col min="10545" max="10545" width="21.109375" customWidth="1"/>
    <col min="10546" max="10546" width="26.33203125" customWidth="1"/>
    <col min="10547" max="10547" width="10.44140625" customWidth="1"/>
    <col min="10548" max="10548" width="19.109375" customWidth="1"/>
    <col min="10549" max="10549" width="10.44140625" customWidth="1"/>
    <col min="10550" max="10550" width="1.33203125" customWidth="1"/>
    <col min="10551" max="10552" width="9.109375" customWidth="1"/>
    <col min="10553" max="10553" width="18.109375" customWidth="1"/>
    <col min="10753" max="10753" width="2" customWidth="1"/>
    <col min="10758" max="10758" width="11.6640625" customWidth="1"/>
    <col min="10759" max="10759" width="14.109375" customWidth="1"/>
    <col min="10760" max="10760" width="11.5546875" customWidth="1"/>
    <col min="10761" max="10761" width="13.88671875" customWidth="1"/>
    <col min="10762" max="10762" width="22" customWidth="1"/>
    <col min="10763" max="10763" width="13.88671875" customWidth="1"/>
    <col min="10764" max="10764" width="18.5546875" customWidth="1"/>
    <col min="10765" max="10765" width="15.6640625" customWidth="1"/>
    <col min="10766" max="10766" width="13.33203125" customWidth="1"/>
    <col min="10767" max="10768" width="0" hidden="1" customWidth="1"/>
    <col min="10769" max="10769" width="12.44140625" customWidth="1"/>
    <col min="10770" max="10771" width="0" hidden="1" customWidth="1"/>
    <col min="10772" max="10772" width="14.33203125" customWidth="1"/>
    <col min="10773" max="10773" width="12.44140625" customWidth="1"/>
    <col min="10774" max="10774" width="11.33203125" customWidth="1"/>
    <col min="10775" max="10775" width="14.6640625" bestFit="1" customWidth="1"/>
    <col min="10776" max="10776" width="17.5546875" customWidth="1"/>
    <col min="10777" max="10777" width="13.33203125" customWidth="1"/>
    <col min="10778" max="10779" width="0" hidden="1" customWidth="1"/>
    <col min="10780" max="10780" width="12.44140625" customWidth="1"/>
    <col min="10781" max="10783" width="11.33203125" customWidth="1"/>
    <col min="10784" max="10784" width="10.5546875" customWidth="1"/>
    <col min="10785" max="10787" width="13.33203125" customWidth="1"/>
    <col min="10788" max="10788" width="22.44140625" bestFit="1" customWidth="1"/>
    <col min="10789" max="10789" width="13.33203125" customWidth="1"/>
    <col min="10790" max="10791" width="0" hidden="1" customWidth="1"/>
    <col min="10792" max="10792" width="15.44140625" customWidth="1"/>
    <col min="10793" max="10793" width="10.5546875" customWidth="1"/>
    <col min="10794" max="10794" width="0" hidden="1" customWidth="1"/>
    <col min="10795" max="10795" width="12.44140625" customWidth="1"/>
    <col min="10796" max="10796" width="11.21875" customWidth="1"/>
    <col min="10797" max="10797" width="13.6640625" customWidth="1"/>
    <col min="10798" max="10798" width="6.33203125" customWidth="1"/>
    <col min="10799" max="10799" width="17.88671875" customWidth="1"/>
    <col min="10800" max="10800" width="19" customWidth="1"/>
    <col min="10801" max="10801" width="21.109375" customWidth="1"/>
    <col min="10802" max="10802" width="26.33203125" customWidth="1"/>
    <col min="10803" max="10803" width="10.44140625" customWidth="1"/>
    <col min="10804" max="10804" width="19.109375" customWidth="1"/>
    <col min="10805" max="10805" width="10.44140625" customWidth="1"/>
    <col min="10806" max="10806" width="1.33203125" customWidth="1"/>
    <col min="10807" max="10808" width="9.109375" customWidth="1"/>
    <col min="10809" max="10809" width="18.109375" customWidth="1"/>
    <col min="11009" max="11009" width="2" customWidth="1"/>
    <col min="11014" max="11014" width="11.6640625" customWidth="1"/>
    <col min="11015" max="11015" width="14.109375" customWidth="1"/>
    <col min="11016" max="11016" width="11.5546875" customWidth="1"/>
    <col min="11017" max="11017" width="13.88671875" customWidth="1"/>
    <col min="11018" max="11018" width="22" customWidth="1"/>
    <col min="11019" max="11019" width="13.88671875" customWidth="1"/>
    <col min="11020" max="11020" width="18.5546875" customWidth="1"/>
    <col min="11021" max="11021" width="15.6640625" customWidth="1"/>
    <col min="11022" max="11022" width="13.33203125" customWidth="1"/>
    <col min="11023" max="11024" width="0" hidden="1" customWidth="1"/>
    <col min="11025" max="11025" width="12.44140625" customWidth="1"/>
    <col min="11026" max="11027" width="0" hidden="1" customWidth="1"/>
    <col min="11028" max="11028" width="14.33203125" customWidth="1"/>
    <col min="11029" max="11029" width="12.44140625" customWidth="1"/>
    <col min="11030" max="11030" width="11.33203125" customWidth="1"/>
    <col min="11031" max="11031" width="14.6640625" bestFit="1" customWidth="1"/>
    <col min="11032" max="11032" width="17.5546875" customWidth="1"/>
    <col min="11033" max="11033" width="13.33203125" customWidth="1"/>
    <col min="11034" max="11035" width="0" hidden="1" customWidth="1"/>
    <col min="11036" max="11036" width="12.44140625" customWidth="1"/>
    <col min="11037" max="11039" width="11.33203125" customWidth="1"/>
    <col min="11040" max="11040" width="10.5546875" customWidth="1"/>
    <col min="11041" max="11043" width="13.33203125" customWidth="1"/>
    <col min="11044" max="11044" width="22.44140625" bestFit="1" customWidth="1"/>
    <col min="11045" max="11045" width="13.33203125" customWidth="1"/>
    <col min="11046" max="11047" width="0" hidden="1" customWidth="1"/>
    <col min="11048" max="11048" width="15.44140625" customWidth="1"/>
    <col min="11049" max="11049" width="10.5546875" customWidth="1"/>
    <col min="11050" max="11050" width="0" hidden="1" customWidth="1"/>
    <col min="11051" max="11051" width="12.44140625" customWidth="1"/>
    <col min="11052" max="11052" width="11.21875" customWidth="1"/>
    <col min="11053" max="11053" width="13.6640625" customWidth="1"/>
    <col min="11054" max="11054" width="6.33203125" customWidth="1"/>
    <col min="11055" max="11055" width="17.88671875" customWidth="1"/>
    <col min="11056" max="11056" width="19" customWidth="1"/>
    <col min="11057" max="11057" width="21.109375" customWidth="1"/>
    <col min="11058" max="11058" width="26.33203125" customWidth="1"/>
    <col min="11059" max="11059" width="10.44140625" customWidth="1"/>
    <col min="11060" max="11060" width="19.109375" customWidth="1"/>
    <col min="11061" max="11061" width="10.44140625" customWidth="1"/>
    <col min="11062" max="11062" width="1.33203125" customWidth="1"/>
    <col min="11063" max="11064" width="9.109375" customWidth="1"/>
    <col min="11065" max="11065" width="18.109375" customWidth="1"/>
    <col min="11265" max="11265" width="2" customWidth="1"/>
    <col min="11270" max="11270" width="11.6640625" customWidth="1"/>
    <col min="11271" max="11271" width="14.109375" customWidth="1"/>
    <col min="11272" max="11272" width="11.5546875" customWidth="1"/>
    <col min="11273" max="11273" width="13.88671875" customWidth="1"/>
    <col min="11274" max="11274" width="22" customWidth="1"/>
    <col min="11275" max="11275" width="13.88671875" customWidth="1"/>
    <col min="11276" max="11276" width="18.5546875" customWidth="1"/>
    <col min="11277" max="11277" width="15.6640625" customWidth="1"/>
    <col min="11278" max="11278" width="13.33203125" customWidth="1"/>
    <col min="11279" max="11280" width="0" hidden="1" customWidth="1"/>
    <col min="11281" max="11281" width="12.44140625" customWidth="1"/>
    <col min="11282" max="11283" width="0" hidden="1" customWidth="1"/>
    <col min="11284" max="11284" width="14.33203125" customWidth="1"/>
    <col min="11285" max="11285" width="12.44140625" customWidth="1"/>
    <col min="11286" max="11286" width="11.33203125" customWidth="1"/>
    <col min="11287" max="11287" width="14.6640625" bestFit="1" customWidth="1"/>
    <col min="11288" max="11288" width="17.5546875" customWidth="1"/>
    <col min="11289" max="11289" width="13.33203125" customWidth="1"/>
    <col min="11290" max="11291" width="0" hidden="1" customWidth="1"/>
    <col min="11292" max="11292" width="12.44140625" customWidth="1"/>
    <col min="11293" max="11295" width="11.33203125" customWidth="1"/>
    <col min="11296" max="11296" width="10.5546875" customWidth="1"/>
    <col min="11297" max="11299" width="13.33203125" customWidth="1"/>
    <col min="11300" max="11300" width="22.44140625" bestFit="1" customWidth="1"/>
    <col min="11301" max="11301" width="13.33203125" customWidth="1"/>
    <col min="11302" max="11303" width="0" hidden="1" customWidth="1"/>
    <col min="11304" max="11304" width="15.44140625" customWidth="1"/>
    <col min="11305" max="11305" width="10.5546875" customWidth="1"/>
    <col min="11306" max="11306" width="0" hidden="1" customWidth="1"/>
    <col min="11307" max="11307" width="12.44140625" customWidth="1"/>
    <col min="11308" max="11308" width="11.21875" customWidth="1"/>
    <col min="11309" max="11309" width="13.6640625" customWidth="1"/>
    <col min="11310" max="11310" width="6.33203125" customWidth="1"/>
    <col min="11311" max="11311" width="17.88671875" customWidth="1"/>
    <col min="11312" max="11312" width="19" customWidth="1"/>
    <col min="11313" max="11313" width="21.109375" customWidth="1"/>
    <col min="11314" max="11314" width="26.33203125" customWidth="1"/>
    <col min="11315" max="11315" width="10.44140625" customWidth="1"/>
    <col min="11316" max="11316" width="19.109375" customWidth="1"/>
    <col min="11317" max="11317" width="10.44140625" customWidth="1"/>
    <col min="11318" max="11318" width="1.33203125" customWidth="1"/>
    <col min="11319" max="11320" width="9.109375" customWidth="1"/>
    <col min="11321" max="11321" width="18.109375" customWidth="1"/>
    <col min="11521" max="11521" width="2" customWidth="1"/>
    <col min="11526" max="11526" width="11.6640625" customWidth="1"/>
    <col min="11527" max="11527" width="14.109375" customWidth="1"/>
    <col min="11528" max="11528" width="11.5546875" customWidth="1"/>
    <col min="11529" max="11529" width="13.88671875" customWidth="1"/>
    <col min="11530" max="11530" width="22" customWidth="1"/>
    <col min="11531" max="11531" width="13.88671875" customWidth="1"/>
    <col min="11532" max="11532" width="18.5546875" customWidth="1"/>
    <col min="11533" max="11533" width="15.6640625" customWidth="1"/>
    <col min="11534" max="11534" width="13.33203125" customWidth="1"/>
    <col min="11535" max="11536" width="0" hidden="1" customWidth="1"/>
    <col min="11537" max="11537" width="12.44140625" customWidth="1"/>
    <col min="11538" max="11539" width="0" hidden="1" customWidth="1"/>
    <col min="11540" max="11540" width="14.33203125" customWidth="1"/>
    <col min="11541" max="11541" width="12.44140625" customWidth="1"/>
    <col min="11542" max="11542" width="11.33203125" customWidth="1"/>
    <col min="11543" max="11543" width="14.6640625" bestFit="1" customWidth="1"/>
    <col min="11544" max="11544" width="17.5546875" customWidth="1"/>
    <col min="11545" max="11545" width="13.33203125" customWidth="1"/>
    <col min="11546" max="11547" width="0" hidden="1" customWidth="1"/>
    <col min="11548" max="11548" width="12.44140625" customWidth="1"/>
    <col min="11549" max="11551" width="11.33203125" customWidth="1"/>
    <col min="11552" max="11552" width="10.5546875" customWidth="1"/>
    <col min="11553" max="11555" width="13.33203125" customWidth="1"/>
    <col min="11556" max="11556" width="22.44140625" bestFit="1" customWidth="1"/>
    <col min="11557" max="11557" width="13.33203125" customWidth="1"/>
    <col min="11558" max="11559" width="0" hidden="1" customWidth="1"/>
    <col min="11560" max="11560" width="15.44140625" customWidth="1"/>
    <col min="11561" max="11561" width="10.5546875" customWidth="1"/>
    <col min="11562" max="11562" width="0" hidden="1" customWidth="1"/>
    <col min="11563" max="11563" width="12.44140625" customWidth="1"/>
    <col min="11564" max="11564" width="11.21875" customWidth="1"/>
    <col min="11565" max="11565" width="13.6640625" customWidth="1"/>
    <col min="11566" max="11566" width="6.33203125" customWidth="1"/>
    <col min="11567" max="11567" width="17.88671875" customWidth="1"/>
    <col min="11568" max="11568" width="19" customWidth="1"/>
    <col min="11569" max="11569" width="21.109375" customWidth="1"/>
    <col min="11570" max="11570" width="26.33203125" customWidth="1"/>
    <col min="11571" max="11571" width="10.44140625" customWidth="1"/>
    <col min="11572" max="11572" width="19.109375" customWidth="1"/>
    <col min="11573" max="11573" width="10.44140625" customWidth="1"/>
    <col min="11574" max="11574" width="1.33203125" customWidth="1"/>
    <col min="11575" max="11576" width="9.109375" customWidth="1"/>
    <col min="11577" max="11577" width="18.109375" customWidth="1"/>
    <col min="11777" max="11777" width="2" customWidth="1"/>
    <col min="11782" max="11782" width="11.6640625" customWidth="1"/>
    <col min="11783" max="11783" width="14.109375" customWidth="1"/>
    <col min="11784" max="11784" width="11.5546875" customWidth="1"/>
    <col min="11785" max="11785" width="13.88671875" customWidth="1"/>
    <col min="11786" max="11786" width="22" customWidth="1"/>
    <col min="11787" max="11787" width="13.88671875" customWidth="1"/>
    <col min="11788" max="11788" width="18.5546875" customWidth="1"/>
    <col min="11789" max="11789" width="15.6640625" customWidth="1"/>
    <col min="11790" max="11790" width="13.33203125" customWidth="1"/>
    <col min="11791" max="11792" width="0" hidden="1" customWidth="1"/>
    <col min="11793" max="11793" width="12.44140625" customWidth="1"/>
    <col min="11794" max="11795" width="0" hidden="1" customWidth="1"/>
    <col min="11796" max="11796" width="14.33203125" customWidth="1"/>
    <col min="11797" max="11797" width="12.44140625" customWidth="1"/>
    <col min="11798" max="11798" width="11.33203125" customWidth="1"/>
    <col min="11799" max="11799" width="14.6640625" bestFit="1" customWidth="1"/>
    <col min="11800" max="11800" width="17.5546875" customWidth="1"/>
    <col min="11801" max="11801" width="13.33203125" customWidth="1"/>
    <col min="11802" max="11803" width="0" hidden="1" customWidth="1"/>
    <col min="11804" max="11804" width="12.44140625" customWidth="1"/>
    <col min="11805" max="11807" width="11.33203125" customWidth="1"/>
    <col min="11808" max="11808" width="10.5546875" customWidth="1"/>
    <col min="11809" max="11811" width="13.33203125" customWidth="1"/>
    <col min="11812" max="11812" width="22.44140625" bestFit="1" customWidth="1"/>
    <col min="11813" max="11813" width="13.33203125" customWidth="1"/>
    <col min="11814" max="11815" width="0" hidden="1" customWidth="1"/>
    <col min="11816" max="11816" width="15.44140625" customWidth="1"/>
    <col min="11817" max="11817" width="10.5546875" customWidth="1"/>
    <col min="11818" max="11818" width="0" hidden="1" customWidth="1"/>
    <col min="11819" max="11819" width="12.44140625" customWidth="1"/>
    <col min="11820" max="11820" width="11.21875" customWidth="1"/>
    <col min="11821" max="11821" width="13.6640625" customWidth="1"/>
    <col min="11822" max="11822" width="6.33203125" customWidth="1"/>
    <col min="11823" max="11823" width="17.88671875" customWidth="1"/>
    <col min="11824" max="11824" width="19" customWidth="1"/>
    <col min="11825" max="11825" width="21.109375" customWidth="1"/>
    <col min="11826" max="11826" width="26.33203125" customWidth="1"/>
    <col min="11827" max="11827" width="10.44140625" customWidth="1"/>
    <col min="11828" max="11828" width="19.109375" customWidth="1"/>
    <col min="11829" max="11829" width="10.44140625" customWidth="1"/>
    <col min="11830" max="11830" width="1.33203125" customWidth="1"/>
    <col min="11831" max="11832" width="9.109375" customWidth="1"/>
    <col min="11833" max="11833" width="18.109375" customWidth="1"/>
    <col min="12033" max="12033" width="2" customWidth="1"/>
    <col min="12038" max="12038" width="11.6640625" customWidth="1"/>
    <col min="12039" max="12039" width="14.109375" customWidth="1"/>
    <col min="12040" max="12040" width="11.5546875" customWidth="1"/>
    <col min="12041" max="12041" width="13.88671875" customWidth="1"/>
    <col min="12042" max="12042" width="22" customWidth="1"/>
    <col min="12043" max="12043" width="13.88671875" customWidth="1"/>
    <col min="12044" max="12044" width="18.5546875" customWidth="1"/>
    <col min="12045" max="12045" width="15.6640625" customWidth="1"/>
    <col min="12046" max="12046" width="13.33203125" customWidth="1"/>
    <col min="12047" max="12048" width="0" hidden="1" customWidth="1"/>
    <col min="12049" max="12049" width="12.44140625" customWidth="1"/>
    <col min="12050" max="12051" width="0" hidden="1" customWidth="1"/>
    <col min="12052" max="12052" width="14.33203125" customWidth="1"/>
    <col min="12053" max="12053" width="12.44140625" customWidth="1"/>
    <col min="12054" max="12054" width="11.33203125" customWidth="1"/>
    <col min="12055" max="12055" width="14.6640625" bestFit="1" customWidth="1"/>
    <col min="12056" max="12056" width="17.5546875" customWidth="1"/>
    <col min="12057" max="12057" width="13.33203125" customWidth="1"/>
    <col min="12058" max="12059" width="0" hidden="1" customWidth="1"/>
    <col min="12060" max="12060" width="12.44140625" customWidth="1"/>
    <col min="12061" max="12063" width="11.33203125" customWidth="1"/>
    <col min="12064" max="12064" width="10.5546875" customWidth="1"/>
    <col min="12065" max="12067" width="13.33203125" customWidth="1"/>
    <col min="12068" max="12068" width="22.44140625" bestFit="1" customWidth="1"/>
    <col min="12069" max="12069" width="13.33203125" customWidth="1"/>
    <col min="12070" max="12071" width="0" hidden="1" customWidth="1"/>
    <col min="12072" max="12072" width="15.44140625" customWidth="1"/>
    <col min="12073" max="12073" width="10.5546875" customWidth="1"/>
    <col min="12074" max="12074" width="0" hidden="1" customWidth="1"/>
    <col min="12075" max="12075" width="12.44140625" customWidth="1"/>
    <col min="12076" max="12076" width="11.21875" customWidth="1"/>
    <col min="12077" max="12077" width="13.6640625" customWidth="1"/>
    <col min="12078" max="12078" width="6.33203125" customWidth="1"/>
    <col min="12079" max="12079" width="17.88671875" customWidth="1"/>
    <col min="12080" max="12080" width="19" customWidth="1"/>
    <col min="12081" max="12081" width="21.109375" customWidth="1"/>
    <col min="12082" max="12082" width="26.33203125" customWidth="1"/>
    <col min="12083" max="12083" width="10.44140625" customWidth="1"/>
    <col min="12084" max="12084" width="19.109375" customWidth="1"/>
    <col min="12085" max="12085" width="10.44140625" customWidth="1"/>
    <col min="12086" max="12086" width="1.33203125" customWidth="1"/>
    <col min="12087" max="12088" width="9.109375" customWidth="1"/>
    <col min="12089" max="12089" width="18.109375" customWidth="1"/>
    <col min="12289" max="12289" width="2" customWidth="1"/>
    <col min="12294" max="12294" width="11.6640625" customWidth="1"/>
    <col min="12295" max="12295" width="14.109375" customWidth="1"/>
    <col min="12296" max="12296" width="11.5546875" customWidth="1"/>
    <col min="12297" max="12297" width="13.88671875" customWidth="1"/>
    <col min="12298" max="12298" width="22" customWidth="1"/>
    <col min="12299" max="12299" width="13.88671875" customWidth="1"/>
    <col min="12300" max="12300" width="18.5546875" customWidth="1"/>
    <col min="12301" max="12301" width="15.6640625" customWidth="1"/>
    <col min="12302" max="12302" width="13.33203125" customWidth="1"/>
    <col min="12303" max="12304" width="0" hidden="1" customWidth="1"/>
    <col min="12305" max="12305" width="12.44140625" customWidth="1"/>
    <col min="12306" max="12307" width="0" hidden="1" customWidth="1"/>
    <col min="12308" max="12308" width="14.33203125" customWidth="1"/>
    <col min="12309" max="12309" width="12.44140625" customWidth="1"/>
    <col min="12310" max="12310" width="11.33203125" customWidth="1"/>
    <col min="12311" max="12311" width="14.6640625" bestFit="1" customWidth="1"/>
    <col min="12312" max="12312" width="17.5546875" customWidth="1"/>
    <col min="12313" max="12313" width="13.33203125" customWidth="1"/>
    <col min="12314" max="12315" width="0" hidden="1" customWidth="1"/>
    <col min="12316" max="12316" width="12.44140625" customWidth="1"/>
    <col min="12317" max="12319" width="11.33203125" customWidth="1"/>
    <col min="12320" max="12320" width="10.5546875" customWidth="1"/>
    <col min="12321" max="12323" width="13.33203125" customWidth="1"/>
    <col min="12324" max="12324" width="22.44140625" bestFit="1" customWidth="1"/>
    <col min="12325" max="12325" width="13.33203125" customWidth="1"/>
    <col min="12326" max="12327" width="0" hidden="1" customWidth="1"/>
    <col min="12328" max="12328" width="15.44140625" customWidth="1"/>
    <col min="12329" max="12329" width="10.5546875" customWidth="1"/>
    <col min="12330" max="12330" width="0" hidden="1" customWidth="1"/>
    <col min="12331" max="12331" width="12.44140625" customWidth="1"/>
    <col min="12332" max="12332" width="11.21875" customWidth="1"/>
    <col min="12333" max="12333" width="13.6640625" customWidth="1"/>
    <col min="12334" max="12334" width="6.33203125" customWidth="1"/>
    <col min="12335" max="12335" width="17.88671875" customWidth="1"/>
    <col min="12336" max="12336" width="19" customWidth="1"/>
    <col min="12337" max="12337" width="21.109375" customWidth="1"/>
    <col min="12338" max="12338" width="26.33203125" customWidth="1"/>
    <col min="12339" max="12339" width="10.44140625" customWidth="1"/>
    <col min="12340" max="12340" width="19.109375" customWidth="1"/>
    <col min="12341" max="12341" width="10.44140625" customWidth="1"/>
    <col min="12342" max="12342" width="1.33203125" customWidth="1"/>
    <col min="12343" max="12344" width="9.109375" customWidth="1"/>
    <col min="12345" max="12345" width="18.109375" customWidth="1"/>
    <col min="12545" max="12545" width="2" customWidth="1"/>
    <col min="12550" max="12550" width="11.6640625" customWidth="1"/>
    <col min="12551" max="12551" width="14.109375" customWidth="1"/>
    <col min="12552" max="12552" width="11.5546875" customWidth="1"/>
    <col min="12553" max="12553" width="13.88671875" customWidth="1"/>
    <col min="12554" max="12554" width="22" customWidth="1"/>
    <col min="12555" max="12555" width="13.88671875" customWidth="1"/>
    <col min="12556" max="12556" width="18.5546875" customWidth="1"/>
    <col min="12557" max="12557" width="15.6640625" customWidth="1"/>
    <col min="12558" max="12558" width="13.33203125" customWidth="1"/>
    <col min="12559" max="12560" width="0" hidden="1" customWidth="1"/>
    <col min="12561" max="12561" width="12.44140625" customWidth="1"/>
    <col min="12562" max="12563" width="0" hidden="1" customWidth="1"/>
    <col min="12564" max="12564" width="14.33203125" customWidth="1"/>
    <col min="12565" max="12565" width="12.44140625" customWidth="1"/>
    <col min="12566" max="12566" width="11.33203125" customWidth="1"/>
    <col min="12567" max="12567" width="14.6640625" bestFit="1" customWidth="1"/>
    <col min="12568" max="12568" width="17.5546875" customWidth="1"/>
    <col min="12569" max="12569" width="13.33203125" customWidth="1"/>
    <col min="12570" max="12571" width="0" hidden="1" customWidth="1"/>
    <col min="12572" max="12572" width="12.44140625" customWidth="1"/>
    <col min="12573" max="12575" width="11.33203125" customWidth="1"/>
    <col min="12576" max="12576" width="10.5546875" customWidth="1"/>
    <col min="12577" max="12579" width="13.33203125" customWidth="1"/>
    <col min="12580" max="12580" width="22.44140625" bestFit="1" customWidth="1"/>
    <col min="12581" max="12581" width="13.33203125" customWidth="1"/>
    <col min="12582" max="12583" width="0" hidden="1" customWidth="1"/>
    <col min="12584" max="12584" width="15.44140625" customWidth="1"/>
    <col min="12585" max="12585" width="10.5546875" customWidth="1"/>
    <col min="12586" max="12586" width="0" hidden="1" customWidth="1"/>
    <col min="12587" max="12587" width="12.44140625" customWidth="1"/>
    <col min="12588" max="12588" width="11.21875" customWidth="1"/>
    <col min="12589" max="12589" width="13.6640625" customWidth="1"/>
    <col min="12590" max="12590" width="6.33203125" customWidth="1"/>
    <col min="12591" max="12591" width="17.88671875" customWidth="1"/>
    <col min="12592" max="12592" width="19" customWidth="1"/>
    <col min="12593" max="12593" width="21.109375" customWidth="1"/>
    <col min="12594" max="12594" width="26.33203125" customWidth="1"/>
    <col min="12595" max="12595" width="10.44140625" customWidth="1"/>
    <col min="12596" max="12596" width="19.109375" customWidth="1"/>
    <col min="12597" max="12597" width="10.44140625" customWidth="1"/>
    <col min="12598" max="12598" width="1.33203125" customWidth="1"/>
    <col min="12599" max="12600" width="9.109375" customWidth="1"/>
    <col min="12601" max="12601" width="18.109375" customWidth="1"/>
    <col min="12801" max="12801" width="2" customWidth="1"/>
    <col min="12806" max="12806" width="11.6640625" customWidth="1"/>
    <col min="12807" max="12807" width="14.109375" customWidth="1"/>
    <col min="12808" max="12808" width="11.5546875" customWidth="1"/>
    <col min="12809" max="12809" width="13.88671875" customWidth="1"/>
    <col min="12810" max="12810" width="22" customWidth="1"/>
    <col min="12811" max="12811" width="13.88671875" customWidth="1"/>
    <col min="12812" max="12812" width="18.5546875" customWidth="1"/>
    <col min="12813" max="12813" width="15.6640625" customWidth="1"/>
    <col min="12814" max="12814" width="13.33203125" customWidth="1"/>
    <col min="12815" max="12816" width="0" hidden="1" customWidth="1"/>
    <col min="12817" max="12817" width="12.44140625" customWidth="1"/>
    <col min="12818" max="12819" width="0" hidden="1" customWidth="1"/>
    <col min="12820" max="12820" width="14.33203125" customWidth="1"/>
    <col min="12821" max="12821" width="12.44140625" customWidth="1"/>
    <col min="12822" max="12822" width="11.33203125" customWidth="1"/>
    <col min="12823" max="12823" width="14.6640625" bestFit="1" customWidth="1"/>
    <col min="12824" max="12824" width="17.5546875" customWidth="1"/>
    <col min="12825" max="12825" width="13.33203125" customWidth="1"/>
    <col min="12826" max="12827" width="0" hidden="1" customWidth="1"/>
    <col min="12828" max="12828" width="12.44140625" customWidth="1"/>
    <col min="12829" max="12831" width="11.33203125" customWidth="1"/>
    <col min="12832" max="12832" width="10.5546875" customWidth="1"/>
    <col min="12833" max="12835" width="13.33203125" customWidth="1"/>
    <col min="12836" max="12836" width="22.44140625" bestFit="1" customWidth="1"/>
    <col min="12837" max="12837" width="13.33203125" customWidth="1"/>
    <col min="12838" max="12839" width="0" hidden="1" customWidth="1"/>
    <col min="12840" max="12840" width="15.44140625" customWidth="1"/>
    <col min="12841" max="12841" width="10.5546875" customWidth="1"/>
    <col min="12842" max="12842" width="0" hidden="1" customWidth="1"/>
    <col min="12843" max="12843" width="12.44140625" customWidth="1"/>
    <col min="12844" max="12844" width="11.21875" customWidth="1"/>
    <col min="12845" max="12845" width="13.6640625" customWidth="1"/>
    <col min="12846" max="12846" width="6.33203125" customWidth="1"/>
    <col min="12847" max="12847" width="17.88671875" customWidth="1"/>
    <col min="12848" max="12848" width="19" customWidth="1"/>
    <col min="12849" max="12849" width="21.109375" customWidth="1"/>
    <col min="12850" max="12850" width="26.33203125" customWidth="1"/>
    <col min="12851" max="12851" width="10.44140625" customWidth="1"/>
    <col min="12852" max="12852" width="19.109375" customWidth="1"/>
    <col min="12853" max="12853" width="10.44140625" customWidth="1"/>
    <col min="12854" max="12854" width="1.33203125" customWidth="1"/>
    <col min="12855" max="12856" width="9.109375" customWidth="1"/>
    <col min="12857" max="12857" width="18.109375" customWidth="1"/>
    <col min="13057" max="13057" width="2" customWidth="1"/>
    <col min="13062" max="13062" width="11.6640625" customWidth="1"/>
    <col min="13063" max="13063" width="14.109375" customWidth="1"/>
    <col min="13064" max="13064" width="11.5546875" customWidth="1"/>
    <col min="13065" max="13065" width="13.88671875" customWidth="1"/>
    <col min="13066" max="13066" width="22" customWidth="1"/>
    <col min="13067" max="13067" width="13.88671875" customWidth="1"/>
    <col min="13068" max="13068" width="18.5546875" customWidth="1"/>
    <col min="13069" max="13069" width="15.6640625" customWidth="1"/>
    <col min="13070" max="13070" width="13.33203125" customWidth="1"/>
    <col min="13071" max="13072" width="0" hidden="1" customWidth="1"/>
    <col min="13073" max="13073" width="12.44140625" customWidth="1"/>
    <col min="13074" max="13075" width="0" hidden="1" customWidth="1"/>
    <col min="13076" max="13076" width="14.33203125" customWidth="1"/>
    <col min="13077" max="13077" width="12.44140625" customWidth="1"/>
    <col min="13078" max="13078" width="11.33203125" customWidth="1"/>
    <col min="13079" max="13079" width="14.6640625" bestFit="1" customWidth="1"/>
    <col min="13080" max="13080" width="17.5546875" customWidth="1"/>
    <col min="13081" max="13081" width="13.33203125" customWidth="1"/>
    <col min="13082" max="13083" width="0" hidden="1" customWidth="1"/>
    <col min="13084" max="13084" width="12.44140625" customWidth="1"/>
    <col min="13085" max="13087" width="11.33203125" customWidth="1"/>
    <col min="13088" max="13088" width="10.5546875" customWidth="1"/>
    <col min="13089" max="13091" width="13.33203125" customWidth="1"/>
    <col min="13092" max="13092" width="22.44140625" bestFit="1" customWidth="1"/>
    <col min="13093" max="13093" width="13.33203125" customWidth="1"/>
    <col min="13094" max="13095" width="0" hidden="1" customWidth="1"/>
    <col min="13096" max="13096" width="15.44140625" customWidth="1"/>
    <col min="13097" max="13097" width="10.5546875" customWidth="1"/>
    <col min="13098" max="13098" width="0" hidden="1" customWidth="1"/>
    <col min="13099" max="13099" width="12.44140625" customWidth="1"/>
    <col min="13100" max="13100" width="11.21875" customWidth="1"/>
    <col min="13101" max="13101" width="13.6640625" customWidth="1"/>
    <col min="13102" max="13102" width="6.33203125" customWidth="1"/>
    <col min="13103" max="13103" width="17.88671875" customWidth="1"/>
    <col min="13104" max="13104" width="19" customWidth="1"/>
    <col min="13105" max="13105" width="21.109375" customWidth="1"/>
    <col min="13106" max="13106" width="26.33203125" customWidth="1"/>
    <col min="13107" max="13107" width="10.44140625" customWidth="1"/>
    <col min="13108" max="13108" width="19.109375" customWidth="1"/>
    <col min="13109" max="13109" width="10.44140625" customWidth="1"/>
    <col min="13110" max="13110" width="1.33203125" customWidth="1"/>
    <col min="13111" max="13112" width="9.109375" customWidth="1"/>
    <col min="13113" max="13113" width="18.109375" customWidth="1"/>
    <col min="13313" max="13313" width="2" customWidth="1"/>
    <col min="13318" max="13318" width="11.6640625" customWidth="1"/>
    <col min="13319" max="13319" width="14.109375" customWidth="1"/>
    <col min="13320" max="13320" width="11.5546875" customWidth="1"/>
    <col min="13321" max="13321" width="13.88671875" customWidth="1"/>
    <col min="13322" max="13322" width="22" customWidth="1"/>
    <col min="13323" max="13323" width="13.88671875" customWidth="1"/>
    <col min="13324" max="13324" width="18.5546875" customWidth="1"/>
    <col min="13325" max="13325" width="15.6640625" customWidth="1"/>
    <col min="13326" max="13326" width="13.33203125" customWidth="1"/>
    <col min="13327" max="13328" width="0" hidden="1" customWidth="1"/>
    <col min="13329" max="13329" width="12.44140625" customWidth="1"/>
    <col min="13330" max="13331" width="0" hidden="1" customWidth="1"/>
    <col min="13332" max="13332" width="14.33203125" customWidth="1"/>
    <col min="13333" max="13333" width="12.44140625" customWidth="1"/>
    <col min="13334" max="13334" width="11.33203125" customWidth="1"/>
    <col min="13335" max="13335" width="14.6640625" bestFit="1" customWidth="1"/>
    <col min="13336" max="13336" width="17.5546875" customWidth="1"/>
    <col min="13337" max="13337" width="13.33203125" customWidth="1"/>
    <col min="13338" max="13339" width="0" hidden="1" customWidth="1"/>
    <col min="13340" max="13340" width="12.44140625" customWidth="1"/>
    <col min="13341" max="13343" width="11.33203125" customWidth="1"/>
    <col min="13344" max="13344" width="10.5546875" customWidth="1"/>
    <col min="13345" max="13347" width="13.33203125" customWidth="1"/>
    <col min="13348" max="13348" width="22.44140625" bestFit="1" customWidth="1"/>
    <col min="13349" max="13349" width="13.33203125" customWidth="1"/>
    <col min="13350" max="13351" width="0" hidden="1" customWidth="1"/>
    <col min="13352" max="13352" width="15.44140625" customWidth="1"/>
    <col min="13353" max="13353" width="10.5546875" customWidth="1"/>
    <col min="13354" max="13354" width="0" hidden="1" customWidth="1"/>
    <col min="13355" max="13355" width="12.44140625" customWidth="1"/>
    <col min="13356" max="13356" width="11.21875" customWidth="1"/>
    <col min="13357" max="13357" width="13.6640625" customWidth="1"/>
    <col min="13358" max="13358" width="6.33203125" customWidth="1"/>
    <col min="13359" max="13359" width="17.88671875" customWidth="1"/>
    <col min="13360" max="13360" width="19" customWidth="1"/>
    <col min="13361" max="13361" width="21.109375" customWidth="1"/>
    <col min="13362" max="13362" width="26.33203125" customWidth="1"/>
    <col min="13363" max="13363" width="10.44140625" customWidth="1"/>
    <col min="13364" max="13364" width="19.109375" customWidth="1"/>
    <col min="13365" max="13365" width="10.44140625" customWidth="1"/>
    <col min="13366" max="13366" width="1.33203125" customWidth="1"/>
    <col min="13367" max="13368" width="9.109375" customWidth="1"/>
    <col min="13369" max="13369" width="18.109375" customWidth="1"/>
    <col min="13569" max="13569" width="2" customWidth="1"/>
    <col min="13574" max="13574" width="11.6640625" customWidth="1"/>
    <col min="13575" max="13575" width="14.109375" customWidth="1"/>
    <col min="13576" max="13576" width="11.5546875" customWidth="1"/>
    <col min="13577" max="13577" width="13.88671875" customWidth="1"/>
    <col min="13578" max="13578" width="22" customWidth="1"/>
    <col min="13579" max="13579" width="13.88671875" customWidth="1"/>
    <col min="13580" max="13580" width="18.5546875" customWidth="1"/>
    <col min="13581" max="13581" width="15.6640625" customWidth="1"/>
    <col min="13582" max="13582" width="13.33203125" customWidth="1"/>
    <col min="13583" max="13584" width="0" hidden="1" customWidth="1"/>
    <col min="13585" max="13585" width="12.44140625" customWidth="1"/>
    <col min="13586" max="13587" width="0" hidden="1" customWidth="1"/>
    <col min="13588" max="13588" width="14.33203125" customWidth="1"/>
    <col min="13589" max="13589" width="12.44140625" customWidth="1"/>
    <col min="13590" max="13590" width="11.33203125" customWidth="1"/>
    <col min="13591" max="13591" width="14.6640625" bestFit="1" customWidth="1"/>
    <col min="13592" max="13592" width="17.5546875" customWidth="1"/>
    <col min="13593" max="13593" width="13.33203125" customWidth="1"/>
    <col min="13594" max="13595" width="0" hidden="1" customWidth="1"/>
    <col min="13596" max="13596" width="12.44140625" customWidth="1"/>
    <col min="13597" max="13599" width="11.33203125" customWidth="1"/>
    <col min="13600" max="13600" width="10.5546875" customWidth="1"/>
    <col min="13601" max="13603" width="13.33203125" customWidth="1"/>
    <col min="13604" max="13604" width="22.44140625" bestFit="1" customWidth="1"/>
    <col min="13605" max="13605" width="13.33203125" customWidth="1"/>
    <col min="13606" max="13607" width="0" hidden="1" customWidth="1"/>
    <col min="13608" max="13608" width="15.44140625" customWidth="1"/>
    <col min="13609" max="13609" width="10.5546875" customWidth="1"/>
    <col min="13610" max="13610" width="0" hidden="1" customWidth="1"/>
    <col min="13611" max="13611" width="12.44140625" customWidth="1"/>
    <col min="13612" max="13612" width="11.21875" customWidth="1"/>
    <col min="13613" max="13613" width="13.6640625" customWidth="1"/>
    <col min="13614" max="13614" width="6.33203125" customWidth="1"/>
    <col min="13615" max="13615" width="17.88671875" customWidth="1"/>
    <col min="13616" max="13616" width="19" customWidth="1"/>
    <col min="13617" max="13617" width="21.109375" customWidth="1"/>
    <col min="13618" max="13618" width="26.33203125" customWidth="1"/>
    <col min="13619" max="13619" width="10.44140625" customWidth="1"/>
    <col min="13620" max="13620" width="19.109375" customWidth="1"/>
    <col min="13621" max="13621" width="10.44140625" customWidth="1"/>
    <col min="13622" max="13622" width="1.33203125" customWidth="1"/>
    <col min="13623" max="13624" width="9.109375" customWidth="1"/>
    <col min="13625" max="13625" width="18.109375" customWidth="1"/>
    <col min="13825" max="13825" width="2" customWidth="1"/>
    <col min="13830" max="13830" width="11.6640625" customWidth="1"/>
    <col min="13831" max="13831" width="14.109375" customWidth="1"/>
    <col min="13832" max="13832" width="11.5546875" customWidth="1"/>
    <col min="13833" max="13833" width="13.88671875" customWidth="1"/>
    <col min="13834" max="13834" width="22" customWidth="1"/>
    <col min="13835" max="13835" width="13.88671875" customWidth="1"/>
    <col min="13836" max="13836" width="18.5546875" customWidth="1"/>
    <col min="13837" max="13837" width="15.6640625" customWidth="1"/>
    <col min="13838" max="13838" width="13.33203125" customWidth="1"/>
    <col min="13839" max="13840" width="0" hidden="1" customWidth="1"/>
    <col min="13841" max="13841" width="12.44140625" customWidth="1"/>
    <col min="13842" max="13843" width="0" hidden="1" customWidth="1"/>
    <col min="13844" max="13844" width="14.33203125" customWidth="1"/>
    <col min="13845" max="13845" width="12.44140625" customWidth="1"/>
    <col min="13846" max="13846" width="11.33203125" customWidth="1"/>
    <col min="13847" max="13847" width="14.6640625" bestFit="1" customWidth="1"/>
    <col min="13848" max="13848" width="17.5546875" customWidth="1"/>
    <col min="13849" max="13849" width="13.33203125" customWidth="1"/>
    <col min="13850" max="13851" width="0" hidden="1" customWidth="1"/>
    <col min="13852" max="13852" width="12.44140625" customWidth="1"/>
    <col min="13853" max="13855" width="11.33203125" customWidth="1"/>
    <col min="13856" max="13856" width="10.5546875" customWidth="1"/>
    <col min="13857" max="13859" width="13.33203125" customWidth="1"/>
    <col min="13860" max="13860" width="22.44140625" bestFit="1" customWidth="1"/>
    <col min="13861" max="13861" width="13.33203125" customWidth="1"/>
    <col min="13862" max="13863" width="0" hidden="1" customWidth="1"/>
    <col min="13864" max="13864" width="15.44140625" customWidth="1"/>
    <col min="13865" max="13865" width="10.5546875" customWidth="1"/>
    <col min="13866" max="13866" width="0" hidden="1" customWidth="1"/>
    <col min="13867" max="13867" width="12.44140625" customWidth="1"/>
    <col min="13868" max="13868" width="11.21875" customWidth="1"/>
    <col min="13869" max="13869" width="13.6640625" customWidth="1"/>
    <col min="13870" max="13870" width="6.33203125" customWidth="1"/>
    <col min="13871" max="13871" width="17.88671875" customWidth="1"/>
    <col min="13872" max="13872" width="19" customWidth="1"/>
    <col min="13873" max="13873" width="21.109375" customWidth="1"/>
    <col min="13874" max="13874" width="26.33203125" customWidth="1"/>
    <col min="13875" max="13875" width="10.44140625" customWidth="1"/>
    <col min="13876" max="13876" width="19.109375" customWidth="1"/>
    <col min="13877" max="13877" width="10.44140625" customWidth="1"/>
    <col min="13878" max="13878" width="1.33203125" customWidth="1"/>
    <col min="13879" max="13880" width="9.109375" customWidth="1"/>
    <col min="13881" max="13881" width="18.109375" customWidth="1"/>
    <col min="14081" max="14081" width="2" customWidth="1"/>
    <col min="14086" max="14086" width="11.6640625" customWidth="1"/>
    <col min="14087" max="14087" width="14.109375" customWidth="1"/>
    <col min="14088" max="14088" width="11.5546875" customWidth="1"/>
    <col min="14089" max="14089" width="13.88671875" customWidth="1"/>
    <col min="14090" max="14090" width="22" customWidth="1"/>
    <col min="14091" max="14091" width="13.88671875" customWidth="1"/>
    <col min="14092" max="14092" width="18.5546875" customWidth="1"/>
    <col min="14093" max="14093" width="15.6640625" customWidth="1"/>
    <col min="14094" max="14094" width="13.33203125" customWidth="1"/>
    <col min="14095" max="14096" width="0" hidden="1" customWidth="1"/>
    <col min="14097" max="14097" width="12.44140625" customWidth="1"/>
    <col min="14098" max="14099" width="0" hidden="1" customWidth="1"/>
    <col min="14100" max="14100" width="14.33203125" customWidth="1"/>
    <col min="14101" max="14101" width="12.44140625" customWidth="1"/>
    <col min="14102" max="14102" width="11.33203125" customWidth="1"/>
    <col min="14103" max="14103" width="14.6640625" bestFit="1" customWidth="1"/>
    <col min="14104" max="14104" width="17.5546875" customWidth="1"/>
    <col min="14105" max="14105" width="13.33203125" customWidth="1"/>
    <col min="14106" max="14107" width="0" hidden="1" customWidth="1"/>
    <col min="14108" max="14108" width="12.44140625" customWidth="1"/>
    <col min="14109" max="14111" width="11.33203125" customWidth="1"/>
    <col min="14112" max="14112" width="10.5546875" customWidth="1"/>
    <col min="14113" max="14115" width="13.33203125" customWidth="1"/>
    <col min="14116" max="14116" width="22.44140625" bestFit="1" customWidth="1"/>
    <col min="14117" max="14117" width="13.33203125" customWidth="1"/>
    <col min="14118" max="14119" width="0" hidden="1" customWidth="1"/>
    <col min="14120" max="14120" width="15.44140625" customWidth="1"/>
    <col min="14121" max="14121" width="10.5546875" customWidth="1"/>
    <col min="14122" max="14122" width="0" hidden="1" customWidth="1"/>
    <col min="14123" max="14123" width="12.44140625" customWidth="1"/>
    <col min="14124" max="14124" width="11.21875" customWidth="1"/>
    <col min="14125" max="14125" width="13.6640625" customWidth="1"/>
    <col min="14126" max="14126" width="6.33203125" customWidth="1"/>
    <col min="14127" max="14127" width="17.88671875" customWidth="1"/>
    <col min="14128" max="14128" width="19" customWidth="1"/>
    <col min="14129" max="14129" width="21.109375" customWidth="1"/>
    <col min="14130" max="14130" width="26.33203125" customWidth="1"/>
    <col min="14131" max="14131" width="10.44140625" customWidth="1"/>
    <col min="14132" max="14132" width="19.109375" customWidth="1"/>
    <col min="14133" max="14133" width="10.44140625" customWidth="1"/>
    <col min="14134" max="14134" width="1.33203125" customWidth="1"/>
    <col min="14135" max="14136" width="9.109375" customWidth="1"/>
    <col min="14137" max="14137" width="18.109375" customWidth="1"/>
    <col min="14337" max="14337" width="2" customWidth="1"/>
    <col min="14342" max="14342" width="11.6640625" customWidth="1"/>
    <col min="14343" max="14343" width="14.109375" customWidth="1"/>
    <col min="14344" max="14344" width="11.5546875" customWidth="1"/>
    <col min="14345" max="14345" width="13.88671875" customWidth="1"/>
    <col min="14346" max="14346" width="22" customWidth="1"/>
    <col min="14347" max="14347" width="13.88671875" customWidth="1"/>
    <col min="14348" max="14348" width="18.5546875" customWidth="1"/>
    <col min="14349" max="14349" width="15.6640625" customWidth="1"/>
    <col min="14350" max="14350" width="13.33203125" customWidth="1"/>
    <col min="14351" max="14352" width="0" hidden="1" customWidth="1"/>
    <col min="14353" max="14353" width="12.44140625" customWidth="1"/>
    <col min="14354" max="14355" width="0" hidden="1" customWidth="1"/>
    <col min="14356" max="14356" width="14.33203125" customWidth="1"/>
    <col min="14357" max="14357" width="12.44140625" customWidth="1"/>
    <col min="14358" max="14358" width="11.33203125" customWidth="1"/>
    <col min="14359" max="14359" width="14.6640625" bestFit="1" customWidth="1"/>
    <col min="14360" max="14360" width="17.5546875" customWidth="1"/>
    <col min="14361" max="14361" width="13.33203125" customWidth="1"/>
    <col min="14362" max="14363" width="0" hidden="1" customWidth="1"/>
    <col min="14364" max="14364" width="12.44140625" customWidth="1"/>
    <col min="14365" max="14367" width="11.33203125" customWidth="1"/>
    <col min="14368" max="14368" width="10.5546875" customWidth="1"/>
    <col min="14369" max="14371" width="13.33203125" customWidth="1"/>
    <col min="14372" max="14372" width="22.44140625" bestFit="1" customWidth="1"/>
    <col min="14373" max="14373" width="13.33203125" customWidth="1"/>
    <col min="14374" max="14375" width="0" hidden="1" customWidth="1"/>
    <col min="14376" max="14376" width="15.44140625" customWidth="1"/>
    <col min="14377" max="14377" width="10.5546875" customWidth="1"/>
    <col min="14378" max="14378" width="0" hidden="1" customWidth="1"/>
    <col min="14379" max="14379" width="12.44140625" customWidth="1"/>
    <col min="14380" max="14380" width="11.21875" customWidth="1"/>
    <col min="14381" max="14381" width="13.6640625" customWidth="1"/>
    <col min="14382" max="14382" width="6.33203125" customWidth="1"/>
    <col min="14383" max="14383" width="17.88671875" customWidth="1"/>
    <col min="14384" max="14384" width="19" customWidth="1"/>
    <col min="14385" max="14385" width="21.109375" customWidth="1"/>
    <col min="14386" max="14386" width="26.33203125" customWidth="1"/>
    <col min="14387" max="14387" width="10.44140625" customWidth="1"/>
    <col min="14388" max="14388" width="19.109375" customWidth="1"/>
    <col min="14389" max="14389" width="10.44140625" customWidth="1"/>
    <col min="14390" max="14390" width="1.33203125" customWidth="1"/>
    <col min="14391" max="14392" width="9.109375" customWidth="1"/>
    <col min="14393" max="14393" width="18.109375" customWidth="1"/>
    <col min="14593" max="14593" width="2" customWidth="1"/>
    <col min="14598" max="14598" width="11.6640625" customWidth="1"/>
    <col min="14599" max="14599" width="14.109375" customWidth="1"/>
    <col min="14600" max="14600" width="11.5546875" customWidth="1"/>
    <col min="14601" max="14601" width="13.88671875" customWidth="1"/>
    <col min="14602" max="14602" width="22" customWidth="1"/>
    <col min="14603" max="14603" width="13.88671875" customWidth="1"/>
    <col min="14604" max="14604" width="18.5546875" customWidth="1"/>
    <col min="14605" max="14605" width="15.6640625" customWidth="1"/>
    <col min="14606" max="14606" width="13.33203125" customWidth="1"/>
    <col min="14607" max="14608" width="0" hidden="1" customWidth="1"/>
    <col min="14609" max="14609" width="12.44140625" customWidth="1"/>
    <col min="14610" max="14611" width="0" hidden="1" customWidth="1"/>
    <col min="14612" max="14612" width="14.33203125" customWidth="1"/>
    <col min="14613" max="14613" width="12.44140625" customWidth="1"/>
    <col min="14614" max="14614" width="11.33203125" customWidth="1"/>
    <col min="14615" max="14615" width="14.6640625" bestFit="1" customWidth="1"/>
    <col min="14616" max="14616" width="17.5546875" customWidth="1"/>
    <col min="14617" max="14617" width="13.33203125" customWidth="1"/>
    <col min="14618" max="14619" width="0" hidden="1" customWidth="1"/>
    <col min="14620" max="14620" width="12.44140625" customWidth="1"/>
    <col min="14621" max="14623" width="11.33203125" customWidth="1"/>
    <col min="14624" max="14624" width="10.5546875" customWidth="1"/>
    <col min="14625" max="14627" width="13.33203125" customWidth="1"/>
    <col min="14628" max="14628" width="22.44140625" bestFit="1" customWidth="1"/>
    <col min="14629" max="14629" width="13.33203125" customWidth="1"/>
    <col min="14630" max="14631" width="0" hidden="1" customWidth="1"/>
    <col min="14632" max="14632" width="15.44140625" customWidth="1"/>
    <col min="14633" max="14633" width="10.5546875" customWidth="1"/>
    <col min="14634" max="14634" width="0" hidden="1" customWidth="1"/>
    <col min="14635" max="14635" width="12.44140625" customWidth="1"/>
    <col min="14636" max="14636" width="11.21875" customWidth="1"/>
    <col min="14637" max="14637" width="13.6640625" customWidth="1"/>
    <col min="14638" max="14638" width="6.33203125" customWidth="1"/>
    <col min="14639" max="14639" width="17.88671875" customWidth="1"/>
    <col min="14640" max="14640" width="19" customWidth="1"/>
    <col min="14641" max="14641" width="21.109375" customWidth="1"/>
    <col min="14642" max="14642" width="26.33203125" customWidth="1"/>
    <col min="14643" max="14643" width="10.44140625" customWidth="1"/>
    <col min="14644" max="14644" width="19.109375" customWidth="1"/>
    <col min="14645" max="14645" width="10.44140625" customWidth="1"/>
    <col min="14646" max="14646" width="1.33203125" customWidth="1"/>
    <col min="14647" max="14648" width="9.109375" customWidth="1"/>
    <col min="14649" max="14649" width="18.109375" customWidth="1"/>
    <col min="14849" max="14849" width="2" customWidth="1"/>
    <col min="14854" max="14854" width="11.6640625" customWidth="1"/>
    <col min="14855" max="14855" width="14.109375" customWidth="1"/>
    <col min="14856" max="14856" width="11.5546875" customWidth="1"/>
    <col min="14857" max="14857" width="13.88671875" customWidth="1"/>
    <col min="14858" max="14858" width="22" customWidth="1"/>
    <col min="14859" max="14859" width="13.88671875" customWidth="1"/>
    <col min="14860" max="14860" width="18.5546875" customWidth="1"/>
    <col min="14861" max="14861" width="15.6640625" customWidth="1"/>
    <col min="14862" max="14862" width="13.33203125" customWidth="1"/>
    <col min="14863" max="14864" width="0" hidden="1" customWidth="1"/>
    <col min="14865" max="14865" width="12.44140625" customWidth="1"/>
    <col min="14866" max="14867" width="0" hidden="1" customWidth="1"/>
    <col min="14868" max="14868" width="14.33203125" customWidth="1"/>
    <col min="14869" max="14869" width="12.44140625" customWidth="1"/>
    <col min="14870" max="14870" width="11.33203125" customWidth="1"/>
    <col min="14871" max="14871" width="14.6640625" bestFit="1" customWidth="1"/>
    <col min="14872" max="14872" width="17.5546875" customWidth="1"/>
    <col min="14873" max="14873" width="13.33203125" customWidth="1"/>
    <col min="14874" max="14875" width="0" hidden="1" customWidth="1"/>
    <col min="14876" max="14876" width="12.44140625" customWidth="1"/>
    <col min="14877" max="14879" width="11.33203125" customWidth="1"/>
    <col min="14880" max="14880" width="10.5546875" customWidth="1"/>
    <col min="14881" max="14883" width="13.33203125" customWidth="1"/>
    <col min="14884" max="14884" width="22.44140625" bestFit="1" customWidth="1"/>
    <col min="14885" max="14885" width="13.33203125" customWidth="1"/>
    <col min="14886" max="14887" width="0" hidden="1" customWidth="1"/>
    <col min="14888" max="14888" width="15.44140625" customWidth="1"/>
    <col min="14889" max="14889" width="10.5546875" customWidth="1"/>
    <col min="14890" max="14890" width="0" hidden="1" customWidth="1"/>
    <col min="14891" max="14891" width="12.44140625" customWidth="1"/>
    <col min="14892" max="14892" width="11.21875" customWidth="1"/>
    <col min="14893" max="14893" width="13.6640625" customWidth="1"/>
    <col min="14894" max="14894" width="6.33203125" customWidth="1"/>
    <col min="14895" max="14895" width="17.88671875" customWidth="1"/>
    <col min="14896" max="14896" width="19" customWidth="1"/>
    <col min="14897" max="14897" width="21.109375" customWidth="1"/>
    <col min="14898" max="14898" width="26.33203125" customWidth="1"/>
    <col min="14899" max="14899" width="10.44140625" customWidth="1"/>
    <col min="14900" max="14900" width="19.109375" customWidth="1"/>
    <col min="14901" max="14901" width="10.44140625" customWidth="1"/>
    <col min="14902" max="14902" width="1.33203125" customWidth="1"/>
    <col min="14903" max="14904" width="9.109375" customWidth="1"/>
    <col min="14905" max="14905" width="18.109375" customWidth="1"/>
    <col min="15105" max="15105" width="2" customWidth="1"/>
    <col min="15110" max="15110" width="11.6640625" customWidth="1"/>
    <col min="15111" max="15111" width="14.109375" customWidth="1"/>
    <col min="15112" max="15112" width="11.5546875" customWidth="1"/>
    <col min="15113" max="15113" width="13.88671875" customWidth="1"/>
    <col min="15114" max="15114" width="22" customWidth="1"/>
    <col min="15115" max="15115" width="13.88671875" customWidth="1"/>
    <col min="15116" max="15116" width="18.5546875" customWidth="1"/>
    <col min="15117" max="15117" width="15.6640625" customWidth="1"/>
    <col min="15118" max="15118" width="13.33203125" customWidth="1"/>
    <col min="15119" max="15120" width="0" hidden="1" customWidth="1"/>
    <col min="15121" max="15121" width="12.44140625" customWidth="1"/>
    <col min="15122" max="15123" width="0" hidden="1" customWidth="1"/>
    <col min="15124" max="15124" width="14.33203125" customWidth="1"/>
    <col min="15125" max="15125" width="12.44140625" customWidth="1"/>
    <col min="15126" max="15126" width="11.33203125" customWidth="1"/>
    <col min="15127" max="15127" width="14.6640625" bestFit="1" customWidth="1"/>
    <col min="15128" max="15128" width="17.5546875" customWidth="1"/>
    <col min="15129" max="15129" width="13.33203125" customWidth="1"/>
    <col min="15130" max="15131" width="0" hidden="1" customWidth="1"/>
    <col min="15132" max="15132" width="12.44140625" customWidth="1"/>
    <col min="15133" max="15135" width="11.33203125" customWidth="1"/>
    <col min="15136" max="15136" width="10.5546875" customWidth="1"/>
    <col min="15137" max="15139" width="13.33203125" customWidth="1"/>
    <col min="15140" max="15140" width="22.44140625" bestFit="1" customWidth="1"/>
    <col min="15141" max="15141" width="13.33203125" customWidth="1"/>
    <col min="15142" max="15143" width="0" hidden="1" customWidth="1"/>
    <col min="15144" max="15144" width="15.44140625" customWidth="1"/>
    <col min="15145" max="15145" width="10.5546875" customWidth="1"/>
    <col min="15146" max="15146" width="0" hidden="1" customWidth="1"/>
    <col min="15147" max="15147" width="12.44140625" customWidth="1"/>
    <col min="15148" max="15148" width="11.21875" customWidth="1"/>
    <col min="15149" max="15149" width="13.6640625" customWidth="1"/>
    <col min="15150" max="15150" width="6.33203125" customWidth="1"/>
    <col min="15151" max="15151" width="17.88671875" customWidth="1"/>
    <col min="15152" max="15152" width="19" customWidth="1"/>
    <col min="15153" max="15153" width="21.109375" customWidth="1"/>
    <col min="15154" max="15154" width="26.33203125" customWidth="1"/>
    <col min="15155" max="15155" width="10.44140625" customWidth="1"/>
    <col min="15156" max="15156" width="19.109375" customWidth="1"/>
    <col min="15157" max="15157" width="10.44140625" customWidth="1"/>
    <col min="15158" max="15158" width="1.33203125" customWidth="1"/>
    <col min="15159" max="15160" width="9.109375" customWidth="1"/>
    <col min="15161" max="15161" width="18.109375" customWidth="1"/>
    <col min="15361" max="15361" width="2" customWidth="1"/>
    <col min="15366" max="15366" width="11.6640625" customWidth="1"/>
    <col min="15367" max="15367" width="14.109375" customWidth="1"/>
    <col min="15368" max="15368" width="11.5546875" customWidth="1"/>
    <col min="15369" max="15369" width="13.88671875" customWidth="1"/>
    <col min="15370" max="15370" width="22" customWidth="1"/>
    <col min="15371" max="15371" width="13.88671875" customWidth="1"/>
    <col min="15372" max="15372" width="18.5546875" customWidth="1"/>
    <col min="15373" max="15373" width="15.6640625" customWidth="1"/>
    <col min="15374" max="15374" width="13.33203125" customWidth="1"/>
    <col min="15375" max="15376" width="0" hidden="1" customWidth="1"/>
    <col min="15377" max="15377" width="12.44140625" customWidth="1"/>
    <col min="15378" max="15379" width="0" hidden="1" customWidth="1"/>
    <col min="15380" max="15380" width="14.33203125" customWidth="1"/>
    <col min="15381" max="15381" width="12.44140625" customWidth="1"/>
    <col min="15382" max="15382" width="11.33203125" customWidth="1"/>
    <col min="15383" max="15383" width="14.6640625" bestFit="1" customWidth="1"/>
    <col min="15384" max="15384" width="17.5546875" customWidth="1"/>
    <col min="15385" max="15385" width="13.33203125" customWidth="1"/>
    <col min="15386" max="15387" width="0" hidden="1" customWidth="1"/>
    <col min="15388" max="15388" width="12.44140625" customWidth="1"/>
    <col min="15389" max="15391" width="11.33203125" customWidth="1"/>
    <col min="15392" max="15392" width="10.5546875" customWidth="1"/>
    <col min="15393" max="15395" width="13.33203125" customWidth="1"/>
    <col min="15396" max="15396" width="22.44140625" bestFit="1" customWidth="1"/>
    <col min="15397" max="15397" width="13.33203125" customWidth="1"/>
    <col min="15398" max="15399" width="0" hidden="1" customWidth="1"/>
    <col min="15400" max="15400" width="15.44140625" customWidth="1"/>
    <col min="15401" max="15401" width="10.5546875" customWidth="1"/>
    <col min="15402" max="15402" width="0" hidden="1" customWidth="1"/>
    <col min="15403" max="15403" width="12.44140625" customWidth="1"/>
    <col min="15404" max="15404" width="11.21875" customWidth="1"/>
    <col min="15405" max="15405" width="13.6640625" customWidth="1"/>
    <col min="15406" max="15406" width="6.33203125" customWidth="1"/>
    <col min="15407" max="15407" width="17.88671875" customWidth="1"/>
    <col min="15408" max="15408" width="19" customWidth="1"/>
    <col min="15409" max="15409" width="21.109375" customWidth="1"/>
    <col min="15410" max="15410" width="26.33203125" customWidth="1"/>
    <col min="15411" max="15411" width="10.44140625" customWidth="1"/>
    <col min="15412" max="15412" width="19.109375" customWidth="1"/>
    <col min="15413" max="15413" width="10.44140625" customWidth="1"/>
    <col min="15414" max="15414" width="1.33203125" customWidth="1"/>
    <col min="15415" max="15416" width="9.109375" customWidth="1"/>
    <col min="15417" max="15417" width="18.109375" customWidth="1"/>
    <col min="15617" max="15617" width="2" customWidth="1"/>
    <col min="15622" max="15622" width="11.6640625" customWidth="1"/>
    <col min="15623" max="15623" width="14.109375" customWidth="1"/>
    <col min="15624" max="15624" width="11.5546875" customWidth="1"/>
    <col min="15625" max="15625" width="13.88671875" customWidth="1"/>
    <col min="15626" max="15626" width="22" customWidth="1"/>
    <col min="15627" max="15627" width="13.88671875" customWidth="1"/>
    <col min="15628" max="15628" width="18.5546875" customWidth="1"/>
    <col min="15629" max="15629" width="15.6640625" customWidth="1"/>
    <col min="15630" max="15630" width="13.33203125" customWidth="1"/>
    <col min="15631" max="15632" width="0" hidden="1" customWidth="1"/>
    <col min="15633" max="15633" width="12.44140625" customWidth="1"/>
    <col min="15634" max="15635" width="0" hidden="1" customWidth="1"/>
    <col min="15636" max="15636" width="14.33203125" customWidth="1"/>
    <col min="15637" max="15637" width="12.44140625" customWidth="1"/>
    <col min="15638" max="15638" width="11.33203125" customWidth="1"/>
    <col min="15639" max="15639" width="14.6640625" bestFit="1" customWidth="1"/>
    <col min="15640" max="15640" width="17.5546875" customWidth="1"/>
    <col min="15641" max="15641" width="13.33203125" customWidth="1"/>
    <col min="15642" max="15643" width="0" hidden="1" customWidth="1"/>
    <col min="15644" max="15644" width="12.44140625" customWidth="1"/>
    <col min="15645" max="15647" width="11.33203125" customWidth="1"/>
    <col min="15648" max="15648" width="10.5546875" customWidth="1"/>
    <col min="15649" max="15651" width="13.33203125" customWidth="1"/>
    <col min="15652" max="15652" width="22.44140625" bestFit="1" customWidth="1"/>
    <col min="15653" max="15653" width="13.33203125" customWidth="1"/>
    <col min="15654" max="15655" width="0" hidden="1" customWidth="1"/>
    <col min="15656" max="15656" width="15.44140625" customWidth="1"/>
    <col min="15657" max="15657" width="10.5546875" customWidth="1"/>
    <col min="15658" max="15658" width="0" hidden="1" customWidth="1"/>
    <col min="15659" max="15659" width="12.44140625" customWidth="1"/>
    <col min="15660" max="15660" width="11.21875" customWidth="1"/>
    <col min="15661" max="15661" width="13.6640625" customWidth="1"/>
    <col min="15662" max="15662" width="6.33203125" customWidth="1"/>
    <col min="15663" max="15663" width="17.88671875" customWidth="1"/>
    <col min="15664" max="15664" width="19" customWidth="1"/>
    <col min="15665" max="15665" width="21.109375" customWidth="1"/>
    <col min="15666" max="15666" width="26.33203125" customWidth="1"/>
    <col min="15667" max="15667" width="10.44140625" customWidth="1"/>
    <col min="15668" max="15668" width="19.109375" customWidth="1"/>
    <col min="15669" max="15669" width="10.44140625" customWidth="1"/>
    <col min="15670" max="15670" width="1.33203125" customWidth="1"/>
    <col min="15671" max="15672" width="9.109375" customWidth="1"/>
    <col min="15673" max="15673" width="18.109375" customWidth="1"/>
    <col min="15873" max="15873" width="2" customWidth="1"/>
    <col min="15878" max="15878" width="11.6640625" customWidth="1"/>
    <col min="15879" max="15879" width="14.109375" customWidth="1"/>
    <col min="15880" max="15880" width="11.5546875" customWidth="1"/>
    <col min="15881" max="15881" width="13.88671875" customWidth="1"/>
    <col min="15882" max="15882" width="22" customWidth="1"/>
    <col min="15883" max="15883" width="13.88671875" customWidth="1"/>
    <col min="15884" max="15884" width="18.5546875" customWidth="1"/>
    <col min="15885" max="15885" width="15.6640625" customWidth="1"/>
    <col min="15886" max="15886" width="13.33203125" customWidth="1"/>
    <col min="15887" max="15888" width="0" hidden="1" customWidth="1"/>
    <col min="15889" max="15889" width="12.44140625" customWidth="1"/>
    <col min="15890" max="15891" width="0" hidden="1" customWidth="1"/>
    <col min="15892" max="15892" width="14.33203125" customWidth="1"/>
    <col min="15893" max="15893" width="12.44140625" customWidth="1"/>
    <col min="15894" max="15894" width="11.33203125" customWidth="1"/>
    <col min="15895" max="15895" width="14.6640625" bestFit="1" customWidth="1"/>
    <col min="15896" max="15896" width="17.5546875" customWidth="1"/>
    <col min="15897" max="15897" width="13.33203125" customWidth="1"/>
    <col min="15898" max="15899" width="0" hidden="1" customWidth="1"/>
    <col min="15900" max="15900" width="12.44140625" customWidth="1"/>
    <col min="15901" max="15903" width="11.33203125" customWidth="1"/>
    <col min="15904" max="15904" width="10.5546875" customWidth="1"/>
    <col min="15905" max="15907" width="13.33203125" customWidth="1"/>
    <col min="15908" max="15908" width="22.44140625" bestFit="1" customWidth="1"/>
    <col min="15909" max="15909" width="13.33203125" customWidth="1"/>
    <col min="15910" max="15911" width="0" hidden="1" customWidth="1"/>
    <col min="15912" max="15912" width="15.44140625" customWidth="1"/>
    <col min="15913" max="15913" width="10.5546875" customWidth="1"/>
    <col min="15914" max="15914" width="0" hidden="1" customWidth="1"/>
    <col min="15915" max="15915" width="12.44140625" customWidth="1"/>
    <col min="15916" max="15916" width="11.21875" customWidth="1"/>
    <col min="15917" max="15917" width="13.6640625" customWidth="1"/>
    <col min="15918" max="15918" width="6.33203125" customWidth="1"/>
    <col min="15919" max="15919" width="17.88671875" customWidth="1"/>
    <col min="15920" max="15920" width="19" customWidth="1"/>
    <col min="15921" max="15921" width="21.109375" customWidth="1"/>
    <col min="15922" max="15922" width="26.33203125" customWidth="1"/>
    <col min="15923" max="15923" width="10.44140625" customWidth="1"/>
    <col min="15924" max="15924" width="19.109375" customWidth="1"/>
    <col min="15925" max="15925" width="10.44140625" customWidth="1"/>
    <col min="15926" max="15926" width="1.33203125" customWidth="1"/>
    <col min="15927" max="15928" width="9.109375" customWidth="1"/>
    <col min="15929" max="15929" width="18.109375" customWidth="1"/>
    <col min="16129" max="16129" width="2" customWidth="1"/>
    <col min="16134" max="16134" width="11.6640625" customWidth="1"/>
    <col min="16135" max="16135" width="14.109375" customWidth="1"/>
    <col min="16136" max="16136" width="11.5546875" customWidth="1"/>
    <col min="16137" max="16137" width="13.88671875" customWidth="1"/>
    <col min="16138" max="16138" width="22" customWidth="1"/>
    <col min="16139" max="16139" width="13.88671875" customWidth="1"/>
    <col min="16140" max="16140" width="18.5546875" customWidth="1"/>
    <col min="16141" max="16141" width="15.6640625" customWidth="1"/>
    <col min="16142" max="16142" width="13.33203125" customWidth="1"/>
    <col min="16143" max="16144" width="0" hidden="1" customWidth="1"/>
    <col min="16145" max="16145" width="12.44140625" customWidth="1"/>
    <col min="16146" max="16147" width="0" hidden="1" customWidth="1"/>
    <col min="16148" max="16148" width="14.33203125" customWidth="1"/>
    <col min="16149" max="16149" width="12.44140625" customWidth="1"/>
    <col min="16150" max="16150" width="11.33203125" customWidth="1"/>
    <col min="16151" max="16151" width="14.6640625" bestFit="1" customWidth="1"/>
    <col min="16152" max="16152" width="17.5546875" customWidth="1"/>
    <col min="16153" max="16153" width="13.33203125" customWidth="1"/>
    <col min="16154" max="16155" width="0" hidden="1" customWidth="1"/>
    <col min="16156" max="16156" width="12.44140625" customWidth="1"/>
    <col min="16157" max="16159" width="11.33203125" customWidth="1"/>
    <col min="16160" max="16160" width="10.5546875" customWidth="1"/>
    <col min="16161" max="16163" width="13.33203125" customWidth="1"/>
    <col min="16164" max="16164" width="22.44140625" bestFit="1" customWidth="1"/>
    <col min="16165" max="16165" width="13.33203125" customWidth="1"/>
    <col min="16166" max="16167" width="0" hidden="1" customWidth="1"/>
    <col min="16168" max="16168" width="15.44140625" customWidth="1"/>
    <col min="16169" max="16169" width="10.5546875" customWidth="1"/>
    <col min="16170" max="16170" width="0" hidden="1" customWidth="1"/>
    <col min="16171" max="16171" width="12.44140625" customWidth="1"/>
    <col min="16172" max="16172" width="11.21875" customWidth="1"/>
    <col min="16173" max="16173" width="13.6640625" customWidth="1"/>
    <col min="16174" max="16174" width="6.33203125" customWidth="1"/>
    <col min="16175" max="16175" width="17.88671875" customWidth="1"/>
    <col min="16176" max="16176" width="19" customWidth="1"/>
    <col min="16177" max="16177" width="21.109375" customWidth="1"/>
    <col min="16178" max="16178" width="26.33203125" customWidth="1"/>
    <col min="16179" max="16179" width="10.44140625" customWidth="1"/>
    <col min="16180" max="16180" width="19.109375" customWidth="1"/>
    <col min="16181" max="16181" width="10.44140625" customWidth="1"/>
    <col min="16182" max="16182" width="1.33203125" customWidth="1"/>
    <col min="16183" max="16184" width="9.109375" customWidth="1"/>
    <col min="16185" max="16185" width="18.109375" customWidth="1"/>
  </cols>
  <sheetData>
    <row r="1" spans="2:55" s="4" customFormat="1" ht="13.8" x14ac:dyDescent="0.3"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</row>
    <row r="2" spans="2:55" s="4" customFormat="1" ht="13.8" x14ac:dyDescent="0.3">
      <c r="B2" s="5"/>
      <c r="C2" s="1"/>
      <c r="D2" s="1"/>
      <c r="E2" s="1"/>
      <c r="F2" s="1"/>
      <c r="G2" s="1"/>
      <c r="H2" s="2" t="s">
        <v>0</v>
      </c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6"/>
      <c r="AW2" s="4" t="s">
        <v>0</v>
      </c>
    </row>
    <row r="3" spans="2:55" s="4" customFormat="1" ht="13.8" x14ac:dyDescent="0.3">
      <c r="B3" s="1"/>
      <c r="C3" s="1"/>
      <c r="D3" s="1"/>
      <c r="E3" s="1"/>
      <c r="F3" s="1"/>
      <c r="G3" s="1"/>
      <c r="H3" s="2" t="s">
        <v>1</v>
      </c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3"/>
      <c r="AW3" s="4" t="s">
        <v>1</v>
      </c>
    </row>
    <row r="4" spans="2:55" s="4" customFormat="1" ht="13.8" x14ac:dyDescent="0.3">
      <c r="B4" s="1"/>
      <c r="C4" s="1"/>
      <c r="D4" s="1"/>
      <c r="E4" s="1"/>
      <c r="F4" s="1"/>
      <c r="G4" s="1"/>
      <c r="H4" s="2"/>
      <c r="I4" s="2"/>
      <c r="J4" s="2"/>
      <c r="K4" s="7"/>
      <c r="L4" s="7"/>
      <c r="M4" s="8"/>
      <c r="N4" s="8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3"/>
    </row>
    <row r="5" spans="2:55" s="4" customFormat="1" ht="12.75" customHeight="1" x14ac:dyDescent="0.3">
      <c r="B5" s="9" t="s">
        <v>2</v>
      </c>
      <c r="C5" s="10"/>
      <c r="D5" s="11"/>
      <c r="E5" s="12"/>
      <c r="F5" s="13"/>
      <c r="G5" s="9" t="s">
        <v>3</v>
      </c>
      <c r="H5" s="10"/>
      <c r="I5" s="10"/>
      <c r="J5" s="14"/>
      <c r="K5" s="15"/>
      <c r="L5" s="16"/>
      <c r="M5" s="17"/>
      <c r="N5" s="18"/>
      <c r="O5" s="1"/>
      <c r="P5" s="19"/>
      <c r="Q5" s="19"/>
      <c r="R5" s="1"/>
      <c r="S5" s="1"/>
      <c r="T5" s="1"/>
      <c r="U5" s="1"/>
      <c r="V5" s="1"/>
      <c r="W5" s="1"/>
      <c r="X5" s="19"/>
      <c r="Y5" s="19"/>
      <c r="Z5" s="19"/>
      <c r="AA5" s="19"/>
      <c r="AB5" s="19"/>
      <c r="AC5" s="1"/>
      <c r="AD5" s="1"/>
      <c r="AE5" s="1"/>
      <c r="AF5" s="1"/>
      <c r="AG5" s="1"/>
      <c r="AH5" s="1"/>
      <c r="AI5" s="1"/>
      <c r="AJ5" s="19"/>
      <c r="AK5" s="19"/>
      <c r="AL5" s="19"/>
      <c r="AM5" s="19"/>
      <c r="AN5" s="19"/>
      <c r="AO5" s="1"/>
      <c r="AP5" s="1"/>
      <c r="AQ5" s="1"/>
      <c r="AR5" s="1"/>
      <c r="AS5" s="1"/>
      <c r="AT5" s="3"/>
      <c r="AU5" s="20" t="s">
        <v>2</v>
      </c>
      <c r="AV5" s="21"/>
      <c r="AW5" s="22"/>
      <c r="AX5" s="23"/>
      <c r="AY5" s="23"/>
      <c r="AZ5" s="23"/>
      <c r="BA5" s="23"/>
      <c r="BB5" s="24"/>
    </row>
    <row r="6" spans="2:55" s="4" customFormat="1" ht="12.75" customHeight="1" x14ac:dyDescent="0.3">
      <c r="B6" s="9" t="s">
        <v>4</v>
      </c>
      <c r="C6" s="10"/>
      <c r="D6" s="11"/>
      <c r="E6" s="12" t="s">
        <v>5</v>
      </c>
      <c r="F6" s="13"/>
      <c r="G6" s="9" t="s">
        <v>6</v>
      </c>
      <c r="H6" s="10"/>
      <c r="I6" s="10"/>
      <c r="J6" s="14"/>
      <c r="K6" s="15"/>
      <c r="L6" s="16"/>
      <c r="M6" s="17"/>
      <c r="N6" s="18"/>
      <c r="O6" s="1"/>
      <c r="P6" s="19"/>
      <c r="Q6" s="19"/>
      <c r="R6" s="1"/>
      <c r="S6" s="1"/>
      <c r="T6" s="1"/>
      <c r="U6" s="1"/>
      <c r="V6" s="1"/>
      <c r="W6" s="1"/>
      <c r="X6" s="19"/>
      <c r="Y6" s="19"/>
      <c r="Z6" s="19"/>
      <c r="AA6" s="19"/>
      <c r="AB6" s="19"/>
      <c r="AC6" s="1"/>
      <c r="AD6" s="1"/>
      <c r="AE6" s="1"/>
      <c r="AF6" s="1"/>
      <c r="AG6" s="1"/>
      <c r="AH6" s="1"/>
      <c r="AI6" s="1"/>
      <c r="AJ6" s="19"/>
      <c r="AK6" s="19"/>
      <c r="AL6" s="19"/>
      <c r="AM6" s="19"/>
      <c r="AN6" s="19"/>
      <c r="AO6" s="1"/>
      <c r="AP6" s="1"/>
      <c r="AQ6" s="1"/>
      <c r="AR6" s="1"/>
      <c r="AS6" s="1"/>
      <c r="AT6" s="3"/>
      <c r="AU6" s="20" t="s">
        <v>4</v>
      </c>
      <c r="AV6" s="21"/>
      <c r="AW6" s="22"/>
      <c r="AX6" s="23"/>
      <c r="AY6" s="23"/>
      <c r="AZ6" s="23"/>
      <c r="BA6" s="23"/>
      <c r="BB6" s="24"/>
    </row>
    <row r="7" spans="2:55" s="4" customFormat="1" ht="13.8" x14ac:dyDescent="0.3">
      <c r="B7" s="9" t="s">
        <v>7</v>
      </c>
      <c r="C7" s="10"/>
      <c r="D7" s="11"/>
      <c r="E7" s="12"/>
      <c r="F7" s="13"/>
      <c r="G7" s="9" t="s">
        <v>8</v>
      </c>
      <c r="H7" s="10"/>
      <c r="I7" s="10"/>
      <c r="J7" s="14"/>
      <c r="K7" s="15"/>
      <c r="L7" s="16"/>
      <c r="M7" s="17"/>
      <c r="N7" s="18"/>
      <c r="O7" s="1"/>
      <c r="P7" s="19"/>
      <c r="Q7" s="19"/>
      <c r="R7" s="1"/>
      <c r="S7" s="1"/>
      <c r="T7" s="1"/>
      <c r="U7" s="1"/>
      <c r="V7" s="1"/>
      <c r="W7" s="1"/>
      <c r="X7" s="19"/>
      <c r="Y7" s="19"/>
      <c r="Z7" s="19"/>
      <c r="AA7" s="19"/>
      <c r="AB7" s="19"/>
      <c r="AC7" s="1"/>
      <c r="AD7" s="1"/>
      <c r="AE7" s="1"/>
      <c r="AF7" s="1"/>
      <c r="AG7" s="1"/>
      <c r="AH7" s="1"/>
      <c r="AI7" s="1"/>
      <c r="AJ7" s="19"/>
      <c r="AK7" s="19"/>
      <c r="AL7" s="19"/>
      <c r="AM7" s="19"/>
      <c r="AN7" s="19"/>
      <c r="AO7" s="1"/>
      <c r="AP7" s="1"/>
      <c r="AQ7" s="1"/>
      <c r="AR7" s="1"/>
      <c r="AS7" s="1"/>
      <c r="AT7" s="3"/>
      <c r="AU7" s="20" t="s">
        <v>7</v>
      </c>
      <c r="AV7" s="21"/>
      <c r="AW7" s="22"/>
      <c r="AX7" s="23"/>
      <c r="AY7" s="23"/>
      <c r="AZ7" s="23"/>
      <c r="BA7" s="23"/>
      <c r="BB7" s="24"/>
    </row>
    <row r="8" spans="2:55" s="4" customFormat="1" ht="12.75" customHeight="1" x14ac:dyDescent="0.3">
      <c r="B8" s="9" t="s">
        <v>9</v>
      </c>
      <c r="C8" s="10"/>
      <c r="D8" s="11"/>
      <c r="E8" s="12"/>
      <c r="F8" s="13"/>
      <c r="G8" s="9" t="s">
        <v>10</v>
      </c>
      <c r="H8" s="10"/>
      <c r="I8" s="10"/>
      <c r="J8" s="14"/>
      <c r="K8" s="15"/>
      <c r="L8" s="16"/>
      <c r="M8" s="17"/>
      <c r="N8" s="18"/>
      <c r="O8" s="1"/>
      <c r="P8" s="19"/>
      <c r="Q8" s="19"/>
      <c r="R8" s="1"/>
      <c r="S8" s="1"/>
      <c r="T8" s="1"/>
      <c r="U8" s="1"/>
      <c r="V8" s="1"/>
      <c r="W8" s="1"/>
      <c r="X8" s="19"/>
      <c r="Y8" s="19"/>
      <c r="Z8" s="19"/>
      <c r="AA8" s="19"/>
      <c r="AB8" s="19"/>
      <c r="AC8" s="1"/>
      <c r="AD8" s="1"/>
      <c r="AE8" s="1"/>
      <c r="AF8" s="1"/>
      <c r="AG8" s="1"/>
      <c r="AH8" s="1"/>
      <c r="AI8" s="1"/>
      <c r="AJ8" s="19"/>
      <c r="AK8" s="19"/>
      <c r="AL8" s="19"/>
      <c r="AM8" s="19"/>
      <c r="AN8" s="19"/>
      <c r="AO8" s="1"/>
      <c r="AP8" s="1"/>
      <c r="AQ8" s="1"/>
      <c r="AR8" s="1"/>
      <c r="AS8" s="1"/>
      <c r="AT8" s="3"/>
      <c r="AU8" s="20" t="s">
        <v>9</v>
      </c>
      <c r="AV8" s="21"/>
      <c r="AW8" s="22"/>
      <c r="AX8" s="23"/>
      <c r="AY8" s="23"/>
      <c r="AZ8" s="23"/>
      <c r="BA8" s="23"/>
      <c r="BB8" s="24"/>
    </row>
    <row r="9" spans="2:55" s="4" customFormat="1" ht="13.8" x14ac:dyDescent="0.3">
      <c r="B9" s="9" t="s">
        <v>10</v>
      </c>
      <c r="C9" s="10"/>
      <c r="D9" s="11"/>
      <c r="E9" s="12"/>
      <c r="F9" s="13"/>
      <c r="G9" s="9" t="s">
        <v>11</v>
      </c>
      <c r="H9" s="10"/>
      <c r="I9" s="10"/>
      <c r="J9" s="14"/>
      <c r="K9" s="15"/>
      <c r="L9" s="16"/>
      <c r="M9" s="17"/>
      <c r="N9" s="18"/>
      <c r="O9" s="1"/>
      <c r="P9" s="19"/>
      <c r="Q9" s="19"/>
      <c r="R9" s="1"/>
      <c r="S9" s="1"/>
      <c r="T9" s="1"/>
      <c r="U9" s="1"/>
      <c r="V9" s="1"/>
      <c r="W9" s="1"/>
      <c r="X9" s="19"/>
      <c r="Y9" s="19"/>
      <c r="Z9" s="19"/>
      <c r="AA9" s="19"/>
      <c r="AB9" s="19"/>
      <c r="AC9" s="1"/>
      <c r="AD9" s="1"/>
      <c r="AE9" s="1"/>
      <c r="AF9" s="1"/>
      <c r="AG9" s="1"/>
      <c r="AH9" s="1"/>
      <c r="AI9" s="1"/>
      <c r="AJ9" s="19"/>
      <c r="AK9" s="19"/>
      <c r="AL9" s="19"/>
      <c r="AM9" s="19"/>
      <c r="AN9" s="19"/>
      <c r="AO9" s="1"/>
      <c r="AP9" s="1"/>
      <c r="AQ9" s="1"/>
      <c r="AR9" s="1"/>
      <c r="AS9" s="1"/>
      <c r="AT9" s="3"/>
      <c r="AU9" s="20" t="s">
        <v>10</v>
      </c>
      <c r="AV9" s="21"/>
      <c r="AW9" s="22"/>
      <c r="AX9" s="23"/>
      <c r="AY9" s="23"/>
      <c r="AZ9" s="23"/>
      <c r="BA9" s="23"/>
      <c r="BB9" s="24"/>
    </row>
    <row r="10" spans="2:55" s="4" customFormat="1" ht="13.8" x14ac:dyDescent="0.3">
      <c r="B10" s="9" t="s">
        <v>11</v>
      </c>
      <c r="C10" s="10"/>
      <c r="D10" s="11"/>
      <c r="E10" s="12"/>
      <c r="F10" s="13"/>
      <c r="G10" s="9" t="s">
        <v>12</v>
      </c>
      <c r="H10" s="10"/>
      <c r="I10" s="10"/>
      <c r="J10" s="14"/>
      <c r="K10" s="15"/>
      <c r="L10" s="16"/>
      <c r="M10" s="17"/>
      <c r="N10" s="18"/>
      <c r="O10" s="1"/>
      <c r="P10" s="19"/>
      <c r="Q10" s="19"/>
      <c r="R10" s="1"/>
      <c r="S10" s="1"/>
      <c r="T10" s="1"/>
      <c r="U10" s="1"/>
      <c r="V10" s="1"/>
      <c r="W10" s="1"/>
      <c r="X10" s="19"/>
      <c r="Y10" s="19"/>
      <c r="Z10" s="19"/>
      <c r="AA10" s="19"/>
      <c r="AB10" s="19"/>
      <c r="AC10" s="1"/>
      <c r="AD10" s="1"/>
      <c r="AE10" s="1"/>
      <c r="AF10" s="1"/>
      <c r="AG10" s="1"/>
      <c r="AH10" s="1"/>
      <c r="AI10" s="1"/>
      <c r="AJ10" s="19"/>
      <c r="AK10" s="19"/>
      <c r="AL10" s="19"/>
      <c r="AM10" s="19"/>
      <c r="AN10" s="19"/>
      <c r="AO10" s="1"/>
      <c r="AP10" s="1"/>
      <c r="AQ10" s="1"/>
      <c r="AR10" s="1"/>
      <c r="AS10" s="1"/>
      <c r="AT10" s="3"/>
      <c r="AU10" s="20" t="s">
        <v>11</v>
      </c>
      <c r="AV10" s="21"/>
      <c r="AW10" s="22"/>
      <c r="AX10" s="23"/>
      <c r="AY10" s="23"/>
      <c r="AZ10" s="23"/>
      <c r="BA10" s="23"/>
      <c r="BB10" s="24"/>
    </row>
    <row r="11" spans="2:55" s="4" customFormat="1" ht="13.8" x14ac:dyDescent="0.3">
      <c r="B11" s="9" t="s">
        <v>13</v>
      </c>
      <c r="C11" s="10"/>
      <c r="D11" s="11"/>
      <c r="E11" s="12"/>
      <c r="F11" s="13"/>
      <c r="G11" s="25"/>
      <c r="H11" s="26"/>
      <c r="I11" s="26"/>
      <c r="J11" s="27"/>
      <c r="K11" s="15"/>
      <c r="L11" s="16"/>
      <c r="M11" s="17"/>
      <c r="N11" s="18"/>
      <c r="O11" s="1"/>
      <c r="P11" s="28"/>
      <c r="Q11" s="28"/>
      <c r="R11" s="1"/>
      <c r="S11" s="1"/>
      <c r="T11" s="1"/>
      <c r="U11" s="1"/>
      <c r="V11" s="1"/>
      <c r="W11" s="1"/>
      <c r="X11" s="28"/>
      <c r="Y11" s="28"/>
      <c r="Z11" s="28"/>
      <c r="AA11" s="28"/>
      <c r="AB11" s="28"/>
      <c r="AC11" s="1"/>
      <c r="AD11" s="1"/>
      <c r="AE11" s="1"/>
      <c r="AF11" s="1"/>
      <c r="AG11" s="1"/>
      <c r="AH11" s="1"/>
      <c r="AI11" s="1"/>
      <c r="AJ11" s="28"/>
      <c r="AK11" s="28"/>
      <c r="AL11" s="28"/>
      <c r="AM11" s="28"/>
      <c r="AN11" s="28"/>
      <c r="AO11" s="1"/>
      <c r="AP11" s="1"/>
      <c r="AQ11" s="1"/>
      <c r="AR11" s="1"/>
      <c r="AS11" s="1"/>
      <c r="AT11" s="3"/>
      <c r="AU11" s="20" t="s">
        <v>13</v>
      </c>
      <c r="AV11" s="21"/>
      <c r="AW11" s="29"/>
      <c r="AX11" s="30"/>
      <c r="AY11" s="30"/>
      <c r="AZ11" s="30"/>
      <c r="BA11" s="30"/>
      <c r="BB11" s="24"/>
    </row>
    <row r="12" spans="2:55" s="4" customFormat="1" ht="12.75" customHeight="1" x14ac:dyDescent="0.3">
      <c r="B12" s="9" t="s">
        <v>12</v>
      </c>
      <c r="C12" s="10"/>
      <c r="D12" s="11"/>
      <c r="E12" s="12"/>
      <c r="F12" s="13"/>
      <c r="G12" s="25"/>
      <c r="H12" s="26"/>
      <c r="I12" s="26"/>
      <c r="J12" s="27"/>
      <c r="K12" s="15"/>
      <c r="L12" s="16"/>
      <c r="M12" s="17"/>
      <c r="N12" s="18"/>
      <c r="O12" s="1"/>
      <c r="P12" s="28"/>
      <c r="Q12" s="28"/>
      <c r="R12" s="1"/>
      <c r="S12" s="1"/>
      <c r="T12" s="1"/>
      <c r="U12" s="1"/>
      <c r="V12" s="1"/>
      <c r="W12" s="1"/>
      <c r="X12" s="28"/>
      <c r="Y12" s="28"/>
      <c r="Z12" s="28"/>
      <c r="AA12" s="28"/>
      <c r="AB12" s="28"/>
      <c r="AC12" s="1"/>
      <c r="AD12" s="1"/>
      <c r="AE12" s="1"/>
      <c r="AF12" s="1"/>
      <c r="AG12" s="1"/>
      <c r="AH12" s="1"/>
      <c r="AI12" s="1"/>
      <c r="AJ12" s="28"/>
      <c r="AK12" s="28"/>
      <c r="AL12" s="28"/>
      <c r="AM12" s="28"/>
      <c r="AN12" s="28"/>
      <c r="AO12" s="1"/>
      <c r="AP12" s="1"/>
      <c r="AQ12" s="1"/>
      <c r="AR12" s="1"/>
      <c r="AS12" s="1"/>
      <c r="AT12" s="3"/>
      <c r="AU12" s="20" t="s">
        <v>12</v>
      </c>
      <c r="AV12" s="21"/>
      <c r="AW12" s="29"/>
      <c r="AX12" s="30"/>
      <c r="AY12" s="30"/>
      <c r="AZ12" s="30"/>
      <c r="BA12" s="30"/>
      <c r="BB12" s="24"/>
    </row>
    <row r="13" spans="2:55" s="4" customFormat="1" ht="13.8" x14ac:dyDescent="0.3">
      <c r="B13" s="1"/>
      <c r="C13" s="1"/>
      <c r="D13" s="1"/>
      <c r="E13" s="1"/>
      <c r="F13" s="1"/>
      <c r="G13" s="1"/>
      <c r="H13" s="2"/>
      <c r="I13" s="2"/>
      <c r="J13" s="2"/>
      <c r="K13" s="2"/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3"/>
    </row>
    <row r="14" spans="2:55" s="4" customFormat="1" ht="15.75" customHeight="1" x14ac:dyDescent="0.3">
      <c r="B14" s="31" t="s">
        <v>14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3"/>
      <c r="AU14" s="32" t="s">
        <v>14</v>
      </c>
      <c r="AV14" s="32"/>
      <c r="AW14" s="32"/>
      <c r="AX14" s="32"/>
      <c r="AY14" s="32"/>
      <c r="AZ14" s="32"/>
      <c r="BA14" s="32"/>
      <c r="BB14" s="32"/>
      <c r="BC14" s="32"/>
    </row>
    <row r="15" spans="2:55" s="4" customFormat="1" ht="15.75" customHeight="1" x14ac:dyDescent="0.25">
      <c r="B15" s="33" t="s">
        <v>15</v>
      </c>
      <c r="C15" s="33"/>
      <c r="D15" s="34"/>
      <c r="E15" s="34"/>
      <c r="F15" s="34"/>
      <c r="G15" s="34"/>
      <c r="H15" s="35"/>
      <c r="I15" s="35"/>
      <c r="J15" s="35"/>
      <c r="K15" s="36"/>
      <c r="L15" s="36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8"/>
      <c r="AU15" s="4" t="s">
        <v>15</v>
      </c>
      <c r="AV15" s="39"/>
      <c r="AW15" s="39"/>
      <c r="AX15" s="39"/>
      <c r="AY15" s="39"/>
      <c r="AZ15" s="39"/>
      <c r="BA15" s="39"/>
      <c r="BB15" s="40"/>
    </row>
    <row r="16" spans="2:55" s="4" customFormat="1" ht="13.8" x14ac:dyDescent="0.3">
      <c r="B16" s="33"/>
      <c r="C16" s="33"/>
      <c r="D16" s="33"/>
      <c r="E16" s="33"/>
      <c r="F16" s="33"/>
      <c r="G16" s="33"/>
      <c r="H16" s="2"/>
      <c r="I16" s="2"/>
      <c r="J16" s="2"/>
      <c r="K16" s="36"/>
      <c r="L16" s="36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3"/>
      <c r="BB16" s="40"/>
    </row>
    <row r="17" spans="1:54" s="4" customFormat="1" ht="13.8" x14ac:dyDescent="0.3">
      <c r="B17" s="33"/>
      <c r="C17" s="33"/>
      <c r="D17" s="33"/>
      <c r="E17" s="41">
        <f>'[1]PRIEDAS 1. Konsoliduota P(N)'!$E$16</f>
        <v>44634</v>
      </c>
      <c r="F17" s="42"/>
      <c r="G17" s="42"/>
      <c r="H17" s="2"/>
      <c r="I17" s="2"/>
      <c r="J17" s="2"/>
      <c r="K17" s="36"/>
      <c r="L17" s="36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3"/>
      <c r="AV17" s="43">
        <v>44634</v>
      </c>
      <c r="BB17" s="40"/>
    </row>
    <row r="18" spans="1:54" s="4" customFormat="1" ht="12.75" customHeight="1" x14ac:dyDescent="0.3">
      <c r="B18" s="33"/>
      <c r="C18" s="33"/>
      <c r="D18" s="33"/>
      <c r="E18" s="33"/>
      <c r="F18" s="33" t="s">
        <v>16</v>
      </c>
      <c r="G18" s="33"/>
      <c r="H18" s="2"/>
      <c r="I18" s="2"/>
      <c r="J18" s="2"/>
      <c r="K18" s="2"/>
      <c r="L18" s="2"/>
      <c r="M18" s="1"/>
      <c r="N18" s="1"/>
      <c r="O18" s="1"/>
      <c r="P18" s="1"/>
      <c r="Q18" s="44"/>
      <c r="R18" s="44"/>
      <c r="S18" s="45"/>
      <c r="T18" s="45"/>
      <c r="U18" s="1"/>
      <c r="V18" s="1"/>
      <c r="W18" s="1"/>
      <c r="X18" s="1"/>
      <c r="Y18" s="1"/>
      <c r="Z18" s="1"/>
      <c r="AA18" s="37"/>
      <c r="AB18" s="37"/>
      <c r="AC18" s="37"/>
      <c r="AD18" s="37"/>
      <c r="AE18" s="37"/>
      <c r="AF18" s="37"/>
      <c r="AG18" s="37"/>
      <c r="AH18" s="37"/>
      <c r="AI18" s="46"/>
      <c r="AJ18" s="46"/>
      <c r="AK18" s="46"/>
      <c r="AL18" s="46"/>
      <c r="AM18" s="37"/>
      <c r="AN18" s="37"/>
      <c r="AO18" s="37"/>
      <c r="AP18" s="37"/>
      <c r="AQ18" s="37"/>
      <c r="AR18" s="37"/>
      <c r="AS18" s="1"/>
      <c r="AT18" s="3"/>
      <c r="AV18" s="4" t="s">
        <v>16</v>
      </c>
    </row>
    <row r="19" spans="1:54" s="4" customFormat="1" ht="13.8" x14ac:dyDescent="0.3">
      <c r="B19" s="33"/>
      <c r="C19" s="33"/>
      <c r="D19" s="33"/>
      <c r="E19" s="33"/>
      <c r="F19" s="33"/>
      <c r="G19" s="33"/>
      <c r="H19" s="2"/>
      <c r="I19" s="2"/>
      <c r="J19" s="2"/>
      <c r="K19" s="2"/>
      <c r="L19" s="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3"/>
    </row>
    <row r="20" spans="1:54" s="4" customFormat="1" ht="13.8" x14ac:dyDescent="0.3">
      <c r="B20" s="47"/>
      <c r="C20" s="47"/>
      <c r="D20" s="47"/>
      <c r="E20" s="47"/>
      <c r="F20" s="47"/>
      <c r="G20" s="33"/>
      <c r="H20" s="2"/>
      <c r="I20" s="2"/>
      <c r="J20" s="2"/>
      <c r="K20" s="2"/>
      <c r="L20" s="2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1"/>
      <c r="AL20" s="1"/>
      <c r="AM20" s="1"/>
      <c r="AN20" s="1"/>
      <c r="AO20" s="1"/>
      <c r="AP20" s="1"/>
      <c r="AQ20" s="1"/>
      <c r="AR20" s="1"/>
      <c r="AS20" s="1"/>
      <c r="AT20" s="3"/>
    </row>
    <row r="21" spans="1:54" s="4" customFormat="1" ht="13.8" x14ac:dyDescent="0.3">
      <c r="B21" s="48"/>
      <c r="C21" s="48"/>
      <c r="D21" s="48"/>
      <c r="E21" s="48"/>
      <c r="F21" s="48"/>
      <c r="G21" s="1"/>
      <c r="H21" s="2"/>
      <c r="I21" s="2"/>
      <c r="J21" s="2"/>
      <c r="K21" s="2"/>
      <c r="L21" s="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3"/>
    </row>
    <row r="22" spans="1:54" s="4" customFormat="1" ht="13.8" x14ac:dyDescent="0.3">
      <c r="B22" s="28"/>
      <c r="C22" s="28"/>
      <c r="D22" s="28"/>
      <c r="E22" s="28"/>
      <c r="F22" s="28"/>
      <c r="G22" s="1"/>
      <c r="H22" s="2"/>
      <c r="I22" s="2"/>
      <c r="J22" s="2"/>
      <c r="K22" s="2"/>
      <c r="L22" s="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3"/>
    </row>
    <row r="23" spans="1:54" s="4" customFormat="1" thickBot="1" x14ac:dyDescent="0.35">
      <c r="B23" s="1"/>
      <c r="C23" s="1"/>
      <c r="D23" s="1"/>
      <c r="E23" s="1"/>
      <c r="F23" s="1"/>
      <c r="G23" s="1"/>
      <c r="H23" s="2"/>
      <c r="I23" s="2"/>
      <c r="J23" s="2"/>
      <c r="K23" s="2"/>
      <c r="L23" s="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3"/>
      <c r="AU23" s="49"/>
    </row>
    <row r="24" spans="1:54" s="50" customFormat="1" ht="12.75" customHeight="1" x14ac:dyDescent="0.3">
      <c r="B24" s="51"/>
      <c r="C24" s="52"/>
      <c r="D24" s="53"/>
      <c r="E24" s="53"/>
      <c r="F24" s="53"/>
      <c r="G24" s="54"/>
      <c r="H24" s="55" t="s">
        <v>17</v>
      </c>
      <c r="I24" s="55" t="s">
        <v>18</v>
      </c>
      <c r="J24" s="56" t="s">
        <v>19</v>
      </c>
      <c r="K24" s="56" t="s">
        <v>20</v>
      </c>
      <c r="L24" s="57" t="s">
        <v>21</v>
      </c>
      <c r="M24" s="58" t="s">
        <v>22</v>
      </c>
      <c r="N24" s="59"/>
      <c r="O24" s="59"/>
      <c r="P24" s="59"/>
      <c r="Q24" s="59"/>
      <c r="R24" s="59"/>
      <c r="S24" s="59"/>
      <c r="T24" s="59"/>
      <c r="U24" s="59"/>
      <c r="V24" s="59"/>
      <c r="W24" s="60"/>
      <c r="X24" s="58" t="s">
        <v>23</v>
      </c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60"/>
      <c r="AJ24" s="58" t="s">
        <v>24</v>
      </c>
      <c r="AK24" s="59"/>
      <c r="AL24" s="59"/>
      <c r="AM24" s="59"/>
      <c r="AN24" s="59"/>
      <c r="AO24" s="59"/>
      <c r="AP24" s="59"/>
      <c r="AQ24" s="59"/>
      <c r="AR24" s="59"/>
      <c r="AS24" s="60"/>
      <c r="AT24" s="61"/>
      <c r="AU24" s="62" t="s">
        <v>25</v>
      </c>
      <c r="AV24" s="63"/>
      <c r="AW24" s="64"/>
      <c r="AX24" s="65" t="s">
        <v>26</v>
      </c>
    </row>
    <row r="25" spans="1:54" s="50" customFormat="1" ht="23.25" customHeight="1" x14ac:dyDescent="0.3">
      <c r="B25" s="66"/>
      <c r="C25" s="67"/>
      <c r="D25" s="68"/>
      <c r="E25" s="68"/>
      <c r="F25" s="68"/>
      <c r="G25" s="69"/>
      <c r="H25" s="70"/>
      <c r="I25" s="70"/>
      <c r="J25" s="71"/>
      <c r="K25" s="71"/>
      <c r="L25" s="72"/>
      <c r="M25" s="73" t="s">
        <v>27</v>
      </c>
      <c r="N25" s="74" t="s">
        <v>28</v>
      </c>
      <c r="O25" s="75"/>
      <c r="P25" s="75"/>
      <c r="Q25" s="76"/>
      <c r="R25" s="77" t="s">
        <v>29</v>
      </c>
      <c r="S25" s="77" t="s">
        <v>30</v>
      </c>
      <c r="T25" s="78" t="s">
        <v>29</v>
      </c>
      <c r="U25" s="79" t="s">
        <v>31</v>
      </c>
      <c r="V25" s="80"/>
      <c r="W25" s="81"/>
      <c r="X25" s="82" t="s">
        <v>32</v>
      </c>
      <c r="Y25" s="74" t="s">
        <v>33</v>
      </c>
      <c r="Z25" s="75"/>
      <c r="AA25" s="75"/>
      <c r="AB25" s="76"/>
      <c r="AC25" s="77" t="s">
        <v>34</v>
      </c>
      <c r="AD25" s="78" t="s">
        <v>35</v>
      </c>
      <c r="AE25" s="78" t="s">
        <v>36</v>
      </c>
      <c r="AF25" s="77" t="s">
        <v>37</v>
      </c>
      <c r="AG25" s="79" t="s">
        <v>31</v>
      </c>
      <c r="AH25" s="80"/>
      <c r="AI25" s="81"/>
      <c r="AJ25" s="82" t="s">
        <v>27</v>
      </c>
      <c r="AK25" s="74" t="s">
        <v>28</v>
      </c>
      <c r="AL25" s="75"/>
      <c r="AM25" s="75"/>
      <c r="AN25" s="76"/>
      <c r="AO25" s="77" t="s">
        <v>29</v>
      </c>
      <c r="AP25" s="77" t="s">
        <v>30</v>
      </c>
      <c r="AQ25" s="79" t="s">
        <v>31</v>
      </c>
      <c r="AR25" s="80"/>
      <c r="AS25" s="81"/>
      <c r="AT25" s="83"/>
      <c r="AU25" s="84" t="s">
        <v>38</v>
      </c>
      <c r="AV25" s="85" t="s">
        <v>39</v>
      </c>
      <c r="AW25" s="84" t="s">
        <v>38</v>
      </c>
      <c r="AX25" s="86"/>
    </row>
    <row r="26" spans="1:54" s="50" customFormat="1" ht="55.2" x14ac:dyDescent="0.3">
      <c r="B26" s="66"/>
      <c r="C26" s="67" t="s">
        <v>40</v>
      </c>
      <c r="D26" s="68"/>
      <c r="E26" s="68"/>
      <c r="F26" s="68"/>
      <c r="G26" s="69"/>
      <c r="H26" s="70"/>
      <c r="I26" s="70"/>
      <c r="J26" s="71"/>
      <c r="K26" s="71"/>
      <c r="L26" s="72"/>
      <c r="M26" s="73"/>
      <c r="N26" s="87" t="s">
        <v>41</v>
      </c>
      <c r="O26" s="87" t="s">
        <v>42</v>
      </c>
      <c r="P26" s="87" t="s">
        <v>43</v>
      </c>
      <c r="Q26" s="88" t="s">
        <v>44</v>
      </c>
      <c r="R26" s="77"/>
      <c r="S26" s="77"/>
      <c r="T26" s="71"/>
      <c r="U26" s="89" t="s">
        <v>45</v>
      </c>
      <c r="V26" s="89" t="s">
        <v>46</v>
      </c>
      <c r="W26" s="90" t="s">
        <v>47</v>
      </c>
      <c r="X26" s="82"/>
      <c r="Y26" s="87" t="s">
        <v>41</v>
      </c>
      <c r="Z26" s="87" t="s">
        <v>42</v>
      </c>
      <c r="AA26" s="87" t="s">
        <v>43</v>
      </c>
      <c r="AB26" s="88" t="s">
        <v>44</v>
      </c>
      <c r="AC26" s="77"/>
      <c r="AD26" s="91"/>
      <c r="AE26" s="91"/>
      <c r="AF26" s="77"/>
      <c r="AG26" s="89" t="s">
        <v>48</v>
      </c>
      <c r="AH26" s="89" t="s">
        <v>49</v>
      </c>
      <c r="AI26" s="90" t="s">
        <v>50</v>
      </c>
      <c r="AJ26" s="82"/>
      <c r="AK26" s="87" t="s">
        <v>41</v>
      </c>
      <c r="AL26" s="87" t="s">
        <v>42</v>
      </c>
      <c r="AM26" s="87" t="s">
        <v>43</v>
      </c>
      <c r="AN26" s="88" t="s">
        <v>44</v>
      </c>
      <c r="AO26" s="77"/>
      <c r="AP26" s="77"/>
      <c r="AQ26" s="89" t="s">
        <v>45</v>
      </c>
      <c r="AR26" s="89" t="s">
        <v>46</v>
      </c>
      <c r="AS26" s="90" t="s">
        <v>47</v>
      </c>
      <c r="AT26" s="61"/>
      <c r="AU26" s="84"/>
      <c r="AV26" s="85"/>
      <c r="AW26" s="84"/>
      <c r="AX26" s="86"/>
    </row>
    <row r="27" spans="1:54" s="50" customFormat="1" ht="15.75" customHeight="1" thickBot="1" x14ac:dyDescent="0.35">
      <c r="B27" s="92"/>
      <c r="C27" s="93"/>
      <c r="D27" s="94"/>
      <c r="E27" s="94"/>
      <c r="F27" s="94"/>
      <c r="G27" s="95"/>
      <c r="H27" s="96"/>
      <c r="I27" s="96"/>
      <c r="J27" s="97"/>
      <c r="K27" s="97"/>
      <c r="L27" s="98"/>
      <c r="M27" s="99" t="s">
        <v>51</v>
      </c>
      <c r="N27" s="100" t="s">
        <v>51</v>
      </c>
      <c r="O27" s="100" t="s">
        <v>51</v>
      </c>
      <c r="P27" s="100" t="s">
        <v>51</v>
      </c>
      <c r="Q27" s="101" t="s">
        <v>51</v>
      </c>
      <c r="R27" s="100" t="s">
        <v>51</v>
      </c>
      <c r="S27" s="100" t="s">
        <v>51</v>
      </c>
      <c r="T27" s="100" t="s">
        <v>51</v>
      </c>
      <c r="U27" s="100" t="s">
        <v>51</v>
      </c>
      <c r="V27" s="100" t="s">
        <v>51</v>
      </c>
      <c r="W27" s="102" t="s">
        <v>51</v>
      </c>
      <c r="X27" s="99" t="s">
        <v>51</v>
      </c>
      <c r="Y27" s="100" t="s">
        <v>51</v>
      </c>
      <c r="Z27" s="100" t="s">
        <v>51</v>
      </c>
      <c r="AA27" s="100" t="s">
        <v>51</v>
      </c>
      <c r="AB27" s="101" t="s">
        <v>51</v>
      </c>
      <c r="AC27" s="100" t="s">
        <v>51</v>
      </c>
      <c r="AD27" s="100" t="s">
        <v>51</v>
      </c>
      <c r="AE27" s="100" t="s">
        <v>51</v>
      </c>
      <c r="AF27" s="100" t="s">
        <v>51</v>
      </c>
      <c r="AG27" s="100" t="s">
        <v>51</v>
      </c>
      <c r="AH27" s="100" t="s">
        <v>51</v>
      </c>
      <c r="AI27" s="102" t="s">
        <v>51</v>
      </c>
      <c r="AJ27" s="99" t="s">
        <v>51</v>
      </c>
      <c r="AK27" s="100" t="s">
        <v>51</v>
      </c>
      <c r="AL27" s="100" t="s">
        <v>51</v>
      </c>
      <c r="AM27" s="100" t="s">
        <v>51</v>
      </c>
      <c r="AN27" s="101" t="s">
        <v>51</v>
      </c>
      <c r="AO27" s="100" t="s">
        <v>51</v>
      </c>
      <c r="AP27" s="100" t="s">
        <v>51</v>
      </c>
      <c r="AQ27" s="100" t="s">
        <v>51</v>
      </c>
      <c r="AR27" s="100" t="s">
        <v>51</v>
      </c>
      <c r="AS27" s="102" t="s">
        <v>51</v>
      </c>
      <c r="AT27" s="103"/>
      <c r="AU27" s="104" t="s">
        <v>52</v>
      </c>
      <c r="AV27" s="105" t="s">
        <v>53</v>
      </c>
      <c r="AW27" s="104" t="s">
        <v>52</v>
      </c>
      <c r="AX27" s="86"/>
    </row>
    <row r="28" spans="1:54" s="120" customFormat="1" ht="15.75" customHeight="1" thickBot="1" x14ac:dyDescent="0.35">
      <c r="A28" s="106"/>
      <c r="B28" s="107"/>
      <c r="C28" s="108" t="s">
        <v>54</v>
      </c>
      <c r="D28" s="109"/>
      <c r="E28" s="109"/>
      <c r="F28" s="109"/>
      <c r="G28" s="110"/>
      <c r="H28" s="111" t="s">
        <v>55</v>
      </c>
      <c r="I28" s="112" t="s">
        <v>56</v>
      </c>
      <c r="J28" s="111" t="s">
        <v>57</v>
      </c>
      <c r="K28" s="111" t="s">
        <v>58</v>
      </c>
      <c r="L28" s="111" t="s">
        <v>59</v>
      </c>
      <c r="M28" s="113" t="s">
        <v>57</v>
      </c>
      <c r="N28" s="112" t="s">
        <v>58</v>
      </c>
      <c r="O28" s="111" t="s">
        <v>60</v>
      </c>
      <c r="P28" s="111" t="s">
        <v>61</v>
      </c>
      <c r="Q28" s="112" t="s">
        <v>62</v>
      </c>
      <c r="R28" s="111" t="s">
        <v>63</v>
      </c>
      <c r="S28" s="114" t="s">
        <v>64</v>
      </c>
      <c r="T28" s="114" t="s">
        <v>63</v>
      </c>
      <c r="U28" s="115" t="s">
        <v>65</v>
      </c>
      <c r="V28" s="111" t="s">
        <v>66</v>
      </c>
      <c r="W28" s="116" t="s">
        <v>67</v>
      </c>
      <c r="X28" s="113" t="s">
        <v>68</v>
      </c>
      <c r="Y28" s="112" t="s">
        <v>69</v>
      </c>
      <c r="Z28" s="111" t="s">
        <v>70</v>
      </c>
      <c r="AA28" s="111" t="s">
        <v>71</v>
      </c>
      <c r="AB28" s="112" t="s">
        <v>72</v>
      </c>
      <c r="AC28" s="111" t="s">
        <v>73</v>
      </c>
      <c r="AD28" s="114"/>
      <c r="AE28" s="114"/>
      <c r="AF28" s="114" t="s">
        <v>74</v>
      </c>
      <c r="AG28" s="115" t="s">
        <v>75</v>
      </c>
      <c r="AH28" s="111" t="s">
        <v>76</v>
      </c>
      <c r="AI28" s="116" t="s">
        <v>77</v>
      </c>
      <c r="AJ28" s="113" t="s">
        <v>78</v>
      </c>
      <c r="AK28" s="112" t="s">
        <v>79</v>
      </c>
      <c r="AL28" s="111" t="s">
        <v>80</v>
      </c>
      <c r="AM28" s="111" t="s">
        <v>81</v>
      </c>
      <c r="AN28" s="112" t="s">
        <v>82</v>
      </c>
      <c r="AO28" s="111" t="s">
        <v>83</v>
      </c>
      <c r="AP28" s="114" t="s">
        <v>84</v>
      </c>
      <c r="AQ28" s="115" t="s">
        <v>85</v>
      </c>
      <c r="AR28" s="111" t="s">
        <v>86</v>
      </c>
      <c r="AS28" s="116" t="s">
        <v>87</v>
      </c>
      <c r="AT28" s="103"/>
      <c r="AU28" s="117"/>
      <c r="AV28" s="118"/>
      <c r="AW28" s="117"/>
      <c r="AX28" s="119"/>
    </row>
    <row r="29" spans="1:54" s="121" customFormat="1" thickBot="1" x14ac:dyDescent="0.35">
      <c r="B29" s="122" t="s">
        <v>88</v>
      </c>
      <c r="C29" s="123" t="s">
        <v>89</v>
      </c>
      <c r="D29" s="124"/>
      <c r="E29" s="124"/>
      <c r="F29" s="124"/>
      <c r="G29" s="125"/>
      <c r="H29" s="126"/>
      <c r="I29" s="127"/>
      <c r="J29" s="128"/>
      <c r="K29" s="129"/>
      <c r="L29" s="129"/>
      <c r="M29" s="130">
        <f>SUM(M30:M33)</f>
        <v>3223.3399999999997</v>
      </c>
      <c r="N29" s="130">
        <f t="shared" ref="N29:AS29" si="0">SUM(N30:N33)</f>
        <v>0</v>
      </c>
      <c r="O29" s="130">
        <f t="shared" si="0"/>
        <v>0</v>
      </c>
      <c r="P29" s="130">
        <f t="shared" si="0"/>
        <v>0</v>
      </c>
      <c r="Q29" s="130">
        <f t="shared" si="0"/>
        <v>3223.3399999999997</v>
      </c>
      <c r="R29" s="130">
        <f t="shared" si="0"/>
        <v>0</v>
      </c>
      <c r="S29" s="130">
        <f t="shared" si="0"/>
        <v>0</v>
      </c>
      <c r="T29" s="130"/>
      <c r="U29" s="130">
        <f t="shared" si="0"/>
        <v>3223.3399999999997</v>
      </c>
      <c r="V29" s="130">
        <f t="shared" si="0"/>
        <v>2927.7</v>
      </c>
      <c r="W29" s="130">
        <f t="shared" si="0"/>
        <v>295.6400000000001</v>
      </c>
      <c r="X29" s="130">
        <f t="shared" si="0"/>
        <v>3223.3399999999997</v>
      </c>
      <c r="Y29" s="130">
        <f t="shared" si="0"/>
        <v>0</v>
      </c>
      <c r="Z29" s="130">
        <f t="shared" si="0"/>
        <v>0</v>
      </c>
      <c r="AA29" s="130">
        <f t="shared" si="0"/>
        <v>0</v>
      </c>
      <c r="AB29" s="130">
        <f t="shared" si="0"/>
        <v>3223.3399999999997</v>
      </c>
      <c r="AC29" s="130">
        <f t="shared" si="0"/>
        <v>110.52</v>
      </c>
      <c r="AD29" s="130"/>
      <c r="AE29" s="130"/>
      <c r="AF29" s="130">
        <f t="shared" si="0"/>
        <v>0</v>
      </c>
      <c r="AG29" s="130">
        <f t="shared" si="0"/>
        <v>3223.3399999999997</v>
      </c>
      <c r="AH29" s="130">
        <f t="shared" si="0"/>
        <v>110.52</v>
      </c>
      <c r="AI29" s="130">
        <f t="shared" si="0"/>
        <v>3112.82</v>
      </c>
      <c r="AJ29" s="130">
        <f t="shared" si="0"/>
        <v>3223.3399999999997</v>
      </c>
      <c r="AK29" s="130">
        <f t="shared" si="0"/>
        <v>0</v>
      </c>
      <c r="AL29" s="130">
        <f t="shared" si="0"/>
        <v>0</v>
      </c>
      <c r="AM29" s="130">
        <f t="shared" si="0"/>
        <v>0</v>
      </c>
      <c r="AN29" s="130">
        <f t="shared" si="0"/>
        <v>3223.3399999999997</v>
      </c>
      <c r="AO29" s="130">
        <f t="shared" si="0"/>
        <v>183.95999999999998</v>
      </c>
      <c r="AP29" s="130">
        <f t="shared" si="0"/>
        <v>0</v>
      </c>
      <c r="AQ29" s="130">
        <f t="shared" si="0"/>
        <v>3223.3399999999997</v>
      </c>
      <c r="AR29" s="130">
        <f t="shared" si="0"/>
        <v>3038.2200000000003</v>
      </c>
      <c r="AS29" s="130">
        <f t="shared" si="0"/>
        <v>185.12</v>
      </c>
      <c r="AT29" s="131"/>
      <c r="AU29" s="130">
        <f>SUM(AU30:AU33)</f>
        <v>183.95999999999998</v>
      </c>
      <c r="AV29" s="130">
        <f>SUM(AV30:AV33)</f>
        <v>0</v>
      </c>
      <c r="AW29" s="130">
        <f>SUM(AW30:AW33)</f>
        <v>0</v>
      </c>
      <c r="AX29" s="130">
        <f>SUM(AX30:AX33)</f>
        <v>1</v>
      </c>
    </row>
    <row r="30" spans="1:54" s="132" customFormat="1" ht="13.8" outlineLevel="1" x14ac:dyDescent="0.3">
      <c r="B30" s="133" t="s">
        <v>90</v>
      </c>
      <c r="C30" s="134" t="s">
        <v>91</v>
      </c>
      <c r="D30" s="135"/>
      <c r="E30" s="135"/>
      <c r="F30" s="135"/>
      <c r="G30" s="136"/>
      <c r="H30" s="137"/>
      <c r="I30" s="137"/>
      <c r="J30" s="137"/>
      <c r="K30" s="137"/>
      <c r="L30" s="138"/>
      <c r="M30" s="139"/>
      <c r="N30" s="140"/>
      <c r="O30" s="140"/>
      <c r="P30" s="140"/>
      <c r="Q30" s="140"/>
      <c r="R30" s="140"/>
      <c r="S30" s="141"/>
      <c r="T30" s="141"/>
      <c r="U30" s="140"/>
      <c r="V30" s="142"/>
      <c r="W30" s="143"/>
      <c r="X30" s="139"/>
      <c r="Y30" s="140"/>
      <c r="Z30" s="140"/>
      <c r="AA30" s="140"/>
      <c r="AB30" s="140"/>
      <c r="AC30" s="140"/>
      <c r="AD30" s="141"/>
      <c r="AE30" s="141"/>
      <c r="AF30" s="141"/>
      <c r="AG30" s="140"/>
      <c r="AH30" s="142"/>
      <c r="AI30" s="143"/>
      <c r="AJ30" s="139"/>
      <c r="AK30" s="140"/>
      <c r="AL30" s="140"/>
      <c r="AM30" s="140"/>
      <c r="AN30" s="140"/>
      <c r="AO30" s="140"/>
      <c r="AP30" s="141"/>
      <c r="AQ30" s="140"/>
      <c r="AR30" s="142"/>
      <c r="AS30" s="143"/>
      <c r="AT30" s="144"/>
      <c r="AU30" s="145"/>
      <c r="AV30" s="146"/>
      <c r="AW30" s="145"/>
      <c r="AX30" s="147"/>
    </row>
    <row r="31" spans="1:54" s="132" customFormat="1" ht="13.8" outlineLevel="1" x14ac:dyDescent="0.3">
      <c r="B31" s="148" t="s">
        <v>92</v>
      </c>
      <c r="C31" s="149" t="s">
        <v>93</v>
      </c>
      <c r="D31" s="150"/>
      <c r="E31" s="150"/>
      <c r="F31" s="150"/>
      <c r="G31" s="151"/>
      <c r="H31" s="152"/>
      <c r="I31" s="152"/>
      <c r="J31" s="152"/>
      <c r="K31" s="152"/>
      <c r="L31" s="153"/>
      <c r="M31" s="154"/>
      <c r="N31" s="155"/>
      <c r="O31" s="155"/>
      <c r="P31" s="155"/>
      <c r="Q31" s="155"/>
      <c r="R31" s="155"/>
      <c r="S31" s="156"/>
      <c r="T31" s="156"/>
      <c r="U31" s="155"/>
      <c r="V31" s="157"/>
      <c r="W31" s="158"/>
      <c r="X31" s="154"/>
      <c r="Y31" s="155"/>
      <c r="Z31" s="155"/>
      <c r="AA31" s="155"/>
      <c r="AB31" s="155"/>
      <c r="AC31" s="155"/>
      <c r="AD31" s="156"/>
      <c r="AE31" s="156"/>
      <c r="AF31" s="156"/>
      <c r="AG31" s="155"/>
      <c r="AH31" s="157"/>
      <c r="AI31" s="158"/>
      <c r="AJ31" s="154"/>
      <c r="AK31" s="155"/>
      <c r="AL31" s="155"/>
      <c r="AM31" s="155"/>
      <c r="AN31" s="155"/>
      <c r="AO31" s="155"/>
      <c r="AP31" s="156"/>
      <c r="AQ31" s="155"/>
      <c r="AR31" s="157"/>
      <c r="AS31" s="158"/>
      <c r="AT31" s="144"/>
      <c r="AU31" s="159"/>
      <c r="AV31" s="160"/>
      <c r="AW31" s="159"/>
      <c r="AX31" s="161"/>
    </row>
    <row r="32" spans="1:54" s="132" customFormat="1" ht="13.8" outlineLevel="1" x14ac:dyDescent="0.3">
      <c r="B32" s="148" t="s">
        <v>94</v>
      </c>
      <c r="C32" s="149" t="s">
        <v>95</v>
      </c>
      <c r="D32" s="150"/>
      <c r="E32" s="150"/>
      <c r="F32" s="150"/>
      <c r="G32" s="151"/>
      <c r="H32" s="152"/>
      <c r="I32" s="152"/>
      <c r="J32" s="152"/>
      <c r="K32" s="152"/>
      <c r="L32" s="153"/>
      <c r="M32" s="154"/>
      <c r="N32" s="155"/>
      <c r="O32" s="155"/>
      <c r="P32" s="155"/>
      <c r="Q32" s="155"/>
      <c r="R32" s="155"/>
      <c r="S32" s="156"/>
      <c r="T32" s="156"/>
      <c r="U32" s="155"/>
      <c r="V32" s="157"/>
      <c r="W32" s="158"/>
      <c r="X32" s="154"/>
      <c r="Y32" s="155"/>
      <c r="Z32" s="155"/>
      <c r="AA32" s="155"/>
      <c r="AB32" s="155"/>
      <c r="AC32" s="155"/>
      <c r="AD32" s="156"/>
      <c r="AE32" s="156"/>
      <c r="AF32" s="156"/>
      <c r="AG32" s="155"/>
      <c r="AH32" s="157"/>
      <c r="AI32" s="158"/>
      <c r="AJ32" s="154"/>
      <c r="AK32" s="155"/>
      <c r="AL32" s="155"/>
      <c r="AM32" s="155"/>
      <c r="AN32" s="155"/>
      <c r="AO32" s="155"/>
      <c r="AP32" s="156"/>
      <c r="AQ32" s="155"/>
      <c r="AR32" s="157"/>
      <c r="AS32" s="158"/>
      <c r="AT32" s="144"/>
      <c r="AU32" s="162"/>
      <c r="AV32" s="160"/>
      <c r="AW32" s="162"/>
      <c r="AX32" s="161"/>
    </row>
    <row r="33" spans="2:55" s="132" customFormat="1" ht="13.8" outlineLevel="1" x14ac:dyDescent="0.3">
      <c r="B33" s="163" t="s">
        <v>96</v>
      </c>
      <c r="C33" s="164" t="s">
        <v>97</v>
      </c>
      <c r="D33" s="165"/>
      <c r="E33" s="165"/>
      <c r="F33" s="165"/>
      <c r="G33" s="166"/>
      <c r="H33" s="167"/>
      <c r="I33" s="167"/>
      <c r="J33" s="167"/>
      <c r="K33" s="167"/>
      <c r="L33" s="168"/>
      <c r="M33" s="169">
        <f>N33+Q33</f>
        <v>3223.3399999999997</v>
      </c>
      <c r="N33" s="169">
        <f t="shared" ref="N33:V33" si="1">SUM(N34:N43)</f>
        <v>0</v>
      </c>
      <c r="O33" s="169">
        <f t="shared" si="1"/>
        <v>0</v>
      </c>
      <c r="P33" s="169">
        <f t="shared" si="1"/>
        <v>0</v>
      </c>
      <c r="Q33" s="169">
        <f>SUM(Q34:Q43)</f>
        <v>3223.3399999999997</v>
      </c>
      <c r="R33" s="169">
        <f t="shared" si="1"/>
        <v>0</v>
      </c>
      <c r="S33" s="169">
        <f t="shared" si="1"/>
        <v>0</v>
      </c>
      <c r="T33" s="169"/>
      <c r="U33" s="169">
        <f t="shared" si="1"/>
        <v>3223.3399999999997</v>
      </c>
      <c r="V33" s="169">
        <f t="shared" si="1"/>
        <v>2927.7</v>
      </c>
      <c r="W33" s="169">
        <f>SUM(W34:W43)</f>
        <v>295.6400000000001</v>
      </c>
      <c r="X33" s="169">
        <f>Y33+AB33</f>
        <v>3223.3399999999997</v>
      </c>
      <c r="Y33" s="169">
        <f t="shared" ref="Y33:AI33" si="2">SUM(Y34:Y43)</f>
        <v>0</v>
      </c>
      <c r="Z33" s="169">
        <f t="shared" si="2"/>
        <v>0</v>
      </c>
      <c r="AA33" s="169">
        <f t="shared" si="2"/>
        <v>0</v>
      </c>
      <c r="AB33" s="169">
        <f t="shared" si="2"/>
        <v>3223.3399999999997</v>
      </c>
      <c r="AC33" s="169">
        <f t="shared" si="2"/>
        <v>110.52</v>
      </c>
      <c r="AD33" s="169"/>
      <c r="AE33" s="169"/>
      <c r="AF33" s="169">
        <f t="shared" si="2"/>
        <v>0</v>
      </c>
      <c r="AG33" s="169">
        <f t="shared" si="2"/>
        <v>3223.3399999999997</v>
      </c>
      <c r="AH33" s="169">
        <f>SUM(AH34:AH43)</f>
        <v>110.52</v>
      </c>
      <c r="AI33" s="169">
        <f t="shared" si="2"/>
        <v>3112.82</v>
      </c>
      <c r="AJ33" s="169">
        <f>AK33+AN33</f>
        <v>3223.3399999999997</v>
      </c>
      <c r="AK33" s="169">
        <f t="shared" ref="AK33:AQ33" si="3">SUM(AK34:AK43)</f>
        <v>0</v>
      </c>
      <c r="AL33" s="169">
        <f t="shared" si="3"/>
        <v>0</v>
      </c>
      <c r="AM33" s="169">
        <f t="shared" si="3"/>
        <v>0</v>
      </c>
      <c r="AN33" s="169">
        <f t="shared" si="3"/>
        <v>3223.3399999999997</v>
      </c>
      <c r="AO33" s="169">
        <f>SUM(AO34:AO43)</f>
        <v>183.95999999999998</v>
      </c>
      <c r="AP33" s="169">
        <f t="shared" si="3"/>
        <v>0</v>
      </c>
      <c r="AQ33" s="169">
        <f t="shared" si="3"/>
        <v>3223.3399999999997</v>
      </c>
      <c r="AR33" s="169">
        <f>SUM(AR34:AR43)</f>
        <v>3038.2200000000003</v>
      </c>
      <c r="AS33" s="169">
        <f>SUM(AS34:AS43)</f>
        <v>185.12</v>
      </c>
      <c r="AT33" s="170"/>
      <c r="AU33" s="169">
        <f>SUM(AU42:AU43)</f>
        <v>183.95999999999998</v>
      </c>
      <c r="AV33" s="169">
        <f>SUM(AV42:AV43)</f>
        <v>0</v>
      </c>
      <c r="AW33" s="169">
        <f>SUM(AW42:AW43)</f>
        <v>0</v>
      </c>
      <c r="AX33" s="169">
        <f>ROUND(SUM(AX42:AX43), 0)+1</f>
        <v>1</v>
      </c>
    </row>
    <row r="34" spans="2:55" s="196" customFormat="1" ht="13.8" outlineLevel="1" x14ac:dyDescent="0.3">
      <c r="B34" s="171"/>
      <c r="C34" s="172" t="s">
        <v>98</v>
      </c>
      <c r="D34" s="173"/>
      <c r="E34" s="173"/>
      <c r="F34" s="173"/>
      <c r="G34" s="174"/>
      <c r="H34" s="175">
        <v>53</v>
      </c>
      <c r="I34" s="176" t="s">
        <v>99</v>
      </c>
      <c r="J34" s="176"/>
      <c r="K34" s="177">
        <v>3</v>
      </c>
      <c r="L34" s="178"/>
      <c r="M34" s="179">
        <f>N34+Q34</f>
        <v>730</v>
      </c>
      <c r="N34" s="180"/>
      <c r="O34" s="180"/>
      <c r="P34" s="180"/>
      <c r="Q34" s="181">
        <v>730</v>
      </c>
      <c r="R34" s="180"/>
      <c r="S34" s="182"/>
      <c r="T34" s="182"/>
      <c r="U34" s="183">
        <v>730</v>
      </c>
      <c r="V34" s="184">
        <v>730</v>
      </c>
      <c r="W34" s="185">
        <f>U34-V33:V34</f>
        <v>0</v>
      </c>
      <c r="X34" s="186">
        <f t="shared" ref="X34:X43" si="4">Y34+AB34</f>
        <v>730</v>
      </c>
      <c r="Y34" s="187"/>
      <c r="Z34" s="187"/>
      <c r="AA34" s="187"/>
      <c r="AB34" s="187">
        <v>730</v>
      </c>
      <c r="AC34" s="187"/>
      <c r="AD34" s="188"/>
      <c r="AE34" s="188"/>
      <c r="AF34" s="188"/>
      <c r="AG34" s="187">
        <v>730</v>
      </c>
      <c r="AH34" s="189">
        <v>0</v>
      </c>
      <c r="AI34" s="190">
        <f>AG34-AH34</f>
        <v>730</v>
      </c>
      <c r="AJ34" s="191">
        <f>AK34+AN34</f>
        <v>730</v>
      </c>
      <c r="AK34" s="191">
        <v>0</v>
      </c>
      <c r="AL34" s="183"/>
      <c r="AM34" s="183"/>
      <c r="AN34" s="183">
        <v>730</v>
      </c>
      <c r="AO34" s="183"/>
      <c r="AP34" s="192"/>
      <c r="AQ34" s="183">
        <v>730</v>
      </c>
      <c r="AR34" s="184">
        <v>730</v>
      </c>
      <c r="AS34" s="185">
        <v>0</v>
      </c>
      <c r="AT34" s="193"/>
      <c r="AU34" s="194"/>
      <c r="AV34" s="195"/>
      <c r="AW34" s="194"/>
      <c r="AX34" s="185">
        <v>0</v>
      </c>
      <c r="BC34" s="197"/>
    </row>
    <row r="35" spans="2:55" s="196" customFormat="1" ht="13.8" outlineLevel="1" x14ac:dyDescent="0.3">
      <c r="B35" s="171"/>
      <c r="C35" s="172" t="s">
        <v>100</v>
      </c>
      <c r="D35" s="173"/>
      <c r="E35" s="173"/>
      <c r="F35" s="173"/>
      <c r="G35" s="174"/>
      <c r="H35" s="175">
        <v>55</v>
      </c>
      <c r="I35" s="176" t="s">
        <v>101</v>
      </c>
      <c r="J35" s="176"/>
      <c r="K35" s="177">
        <v>3</v>
      </c>
      <c r="L35" s="178"/>
      <c r="M35" s="179">
        <f t="shared" ref="M35:M41" si="5">N35+Q35</f>
        <v>347.54</v>
      </c>
      <c r="N35" s="180"/>
      <c r="O35" s="180"/>
      <c r="P35" s="180"/>
      <c r="Q35" s="181">
        <v>347.54</v>
      </c>
      <c r="R35" s="180"/>
      <c r="S35" s="182"/>
      <c r="T35" s="182"/>
      <c r="U35" s="183">
        <v>347.54</v>
      </c>
      <c r="V35" s="184">
        <v>347.54</v>
      </c>
      <c r="W35" s="185">
        <f t="shared" ref="W35:W40" si="6">U35-V34:V35</f>
        <v>0</v>
      </c>
      <c r="X35" s="186">
        <f t="shared" si="4"/>
        <v>347.54</v>
      </c>
      <c r="Y35" s="187"/>
      <c r="Z35" s="187"/>
      <c r="AA35" s="187"/>
      <c r="AB35" s="187">
        <v>347.54</v>
      </c>
      <c r="AC35" s="187"/>
      <c r="AD35" s="188"/>
      <c r="AE35" s="188"/>
      <c r="AF35" s="188"/>
      <c r="AG35" s="187">
        <v>347.54</v>
      </c>
      <c r="AH35" s="189">
        <v>0</v>
      </c>
      <c r="AI35" s="190">
        <f t="shared" ref="AI35:AI44" si="7">AG35-AH35</f>
        <v>347.54</v>
      </c>
      <c r="AJ35" s="191">
        <f t="shared" ref="AJ35:AJ43" si="8">AK35+AN35</f>
        <v>347.54</v>
      </c>
      <c r="AK35" s="191">
        <v>0</v>
      </c>
      <c r="AL35" s="183"/>
      <c r="AM35" s="183"/>
      <c r="AN35" s="183">
        <v>347.54</v>
      </c>
      <c r="AO35" s="183"/>
      <c r="AP35" s="192"/>
      <c r="AQ35" s="183">
        <v>347.54</v>
      </c>
      <c r="AR35" s="184">
        <v>347.54</v>
      </c>
      <c r="AS35" s="185">
        <v>0</v>
      </c>
      <c r="AT35" s="193"/>
      <c r="AU35" s="194"/>
      <c r="AV35" s="195"/>
      <c r="AW35" s="194"/>
      <c r="AX35" s="185">
        <v>0</v>
      </c>
      <c r="BC35" s="197"/>
    </row>
    <row r="36" spans="2:55" s="196" customFormat="1" ht="13.8" outlineLevel="1" x14ac:dyDescent="0.3">
      <c r="B36" s="171"/>
      <c r="C36" s="172" t="s">
        <v>102</v>
      </c>
      <c r="D36" s="173"/>
      <c r="E36" s="173"/>
      <c r="F36" s="173"/>
      <c r="G36" s="174"/>
      <c r="H36" s="175">
        <v>57</v>
      </c>
      <c r="I36" s="176" t="s">
        <v>103</v>
      </c>
      <c r="J36" s="176"/>
      <c r="K36" s="177">
        <v>3</v>
      </c>
      <c r="L36" s="178"/>
      <c r="M36" s="179">
        <f t="shared" si="5"/>
        <v>790.83</v>
      </c>
      <c r="N36" s="180"/>
      <c r="O36" s="180"/>
      <c r="P36" s="180"/>
      <c r="Q36" s="181">
        <v>790.83</v>
      </c>
      <c r="R36" s="180"/>
      <c r="S36" s="182"/>
      <c r="T36" s="182"/>
      <c r="U36" s="183">
        <v>790.83</v>
      </c>
      <c r="V36" s="184">
        <v>790.83</v>
      </c>
      <c r="W36" s="185">
        <f t="shared" si="6"/>
        <v>0</v>
      </c>
      <c r="X36" s="186">
        <f t="shared" si="4"/>
        <v>790.83</v>
      </c>
      <c r="Y36" s="187"/>
      <c r="Z36" s="187"/>
      <c r="AA36" s="187"/>
      <c r="AB36" s="187">
        <v>790.83</v>
      </c>
      <c r="AC36" s="187"/>
      <c r="AD36" s="188"/>
      <c r="AE36" s="188"/>
      <c r="AF36" s="188"/>
      <c r="AG36" s="187">
        <v>790.83</v>
      </c>
      <c r="AH36" s="189">
        <v>0</v>
      </c>
      <c r="AI36" s="190">
        <f t="shared" si="7"/>
        <v>790.83</v>
      </c>
      <c r="AJ36" s="191">
        <f t="shared" si="8"/>
        <v>790.83</v>
      </c>
      <c r="AK36" s="191">
        <v>0</v>
      </c>
      <c r="AL36" s="183"/>
      <c r="AM36" s="183"/>
      <c r="AN36" s="183">
        <v>790.83</v>
      </c>
      <c r="AO36" s="183"/>
      <c r="AP36" s="192"/>
      <c r="AQ36" s="183">
        <v>790.83</v>
      </c>
      <c r="AR36" s="184">
        <v>790.83</v>
      </c>
      <c r="AS36" s="185">
        <v>0</v>
      </c>
      <c r="AT36" s="193"/>
      <c r="AU36" s="194"/>
      <c r="AV36" s="195"/>
      <c r="AW36" s="194"/>
      <c r="AX36" s="185">
        <v>0</v>
      </c>
      <c r="BC36" s="197"/>
    </row>
    <row r="37" spans="2:55" s="132" customFormat="1" ht="13.8" outlineLevel="1" x14ac:dyDescent="0.3">
      <c r="B37" s="198"/>
      <c r="C37" s="199" t="s">
        <v>104</v>
      </c>
      <c r="D37" s="173"/>
      <c r="E37" s="173"/>
      <c r="F37" s="173"/>
      <c r="G37" s="174"/>
      <c r="H37" s="175">
        <v>66</v>
      </c>
      <c r="I37" s="176">
        <v>40693</v>
      </c>
      <c r="J37" s="176"/>
      <c r="K37" s="177">
        <v>3</v>
      </c>
      <c r="L37" s="178"/>
      <c r="M37" s="179">
        <f t="shared" si="5"/>
        <v>434.43</v>
      </c>
      <c r="N37" s="200"/>
      <c r="O37" s="200"/>
      <c r="P37" s="200"/>
      <c r="Q37" s="201">
        <v>434.43</v>
      </c>
      <c r="R37" s="200"/>
      <c r="S37" s="202"/>
      <c r="T37" s="202"/>
      <c r="U37" s="203">
        <v>434.43</v>
      </c>
      <c r="V37" s="204">
        <v>434.14</v>
      </c>
      <c r="W37" s="185">
        <f t="shared" si="6"/>
        <v>0.29000000000002046</v>
      </c>
      <c r="X37" s="186">
        <f t="shared" si="4"/>
        <v>434.43</v>
      </c>
      <c r="Y37" s="187"/>
      <c r="Z37" s="187"/>
      <c r="AA37" s="187"/>
      <c r="AB37" s="187">
        <v>434.43</v>
      </c>
      <c r="AC37" s="187"/>
      <c r="AD37" s="188"/>
      <c r="AE37" s="188"/>
      <c r="AF37" s="188"/>
      <c r="AG37" s="187">
        <v>434.43</v>
      </c>
      <c r="AH37" s="189">
        <v>0</v>
      </c>
      <c r="AI37" s="190">
        <f t="shared" si="7"/>
        <v>434.43</v>
      </c>
      <c r="AJ37" s="191">
        <f t="shared" si="8"/>
        <v>434.43</v>
      </c>
      <c r="AK37" s="191">
        <v>0</v>
      </c>
      <c r="AL37" s="183"/>
      <c r="AM37" s="183"/>
      <c r="AN37" s="183">
        <v>434.43</v>
      </c>
      <c r="AO37" s="183"/>
      <c r="AP37" s="192"/>
      <c r="AQ37" s="183">
        <v>434.43</v>
      </c>
      <c r="AR37" s="184">
        <v>434.14</v>
      </c>
      <c r="AS37" s="185">
        <v>0.28999999999999998</v>
      </c>
      <c r="AT37" s="144"/>
      <c r="AU37" s="162"/>
      <c r="AV37" s="160"/>
      <c r="AW37" s="162"/>
      <c r="AX37" s="185">
        <v>0.28999999999999998</v>
      </c>
      <c r="BC37" s="197"/>
    </row>
    <row r="38" spans="2:55" s="132" customFormat="1" ht="13.8" outlineLevel="1" x14ac:dyDescent="0.3">
      <c r="B38" s="198"/>
      <c r="C38" s="205" t="s">
        <v>105</v>
      </c>
      <c r="D38" s="173"/>
      <c r="E38" s="173"/>
      <c r="F38" s="173"/>
      <c r="G38" s="174"/>
      <c r="H38" s="175">
        <v>112</v>
      </c>
      <c r="I38" s="206" t="s">
        <v>106</v>
      </c>
      <c r="J38" s="206"/>
      <c r="K38" s="177">
        <v>3</v>
      </c>
      <c r="L38" s="178"/>
      <c r="M38" s="179">
        <f t="shared" si="5"/>
        <v>143.61000000000001</v>
      </c>
      <c r="N38" s="200"/>
      <c r="O38" s="200"/>
      <c r="P38" s="200"/>
      <c r="Q38" s="201">
        <v>143.61000000000001</v>
      </c>
      <c r="R38" s="200"/>
      <c r="S38" s="202"/>
      <c r="T38" s="202"/>
      <c r="U38" s="203">
        <v>143.61000000000001</v>
      </c>
      <c r="V38" s="204">
        <v>143.32</v>
      </c>
      <c r="W38" s="185">
        <f t="shared" si="6"/>
        <v>0.29000000000002046</v>
      </c>
      <c r="X38" s="186">
        <f t="shared" si="4"/>
        <v>143.61000000000001</v>
      </c>
      <c r="Y38" s="187"/>
      <c r="Z38" s="187"/>
      <c r="AA38" s="187"/>
      <c r="AB38" s="187">
        <v>143.61000000000001</v>
      </c>
      <c r="AC38" s="187"/>
      <c r="AD38" s="188"/>
      <c r="AE38" s="188"/>
      <c r="AF38" s="188"/>
      <c r="AG38" s="187">
        <v>143.61000000000001</v>
      </c>
      <c r="AH38" s="189">
        <v>0</v>
      </c>
      <c r="AI38" s="190">
        <f t="shared" si="7"/>
        <v>143.61000000000001</v>
      </c>
      <c r="AJ38" s="191">
        <f t="shared" si="8"/>
        <v>143.61000000000001</v>
      </c>
      <c r="AK38" s="191">
        <v>0</v>
      </c>
      <c r="AL38" s="183"/>
      <c r="AM38" s="183"/>
      <c r="AN38" s="183">
        <v>143.61000000000001</v>
      </c>
      <c r="AO38" s="183"/>
      <c r="AP38" s="192"/>
      <c r="AQ38" s="183">
        <v>143.61000000000001</v>
      </c>
      <c r="AR38" s="184">
        <v>143.32</v>
      </c>
      <c r="AS38" s="185">
        <v>0.28999999999999998</v>
      </c>
      <c r="AT38" s="144"/>
      <c r="AU38" s="162"/>
      <c r="AV38" s="160"/>
      <c r="AW38" s="162"/>
      <c r="AX38" s="185">
        <v>0.28999999999999998</v>
      </c>
      <c r="BC38" s="197"/>
    </row>
    <row r="39" spans="2:55" s="132" customFormat="1" ht="13.8" outlineLevel="1" x14ac:dyDescent="0.3">
      <c r="B39" s="198"/>
      <c r="C39" s="205" t="s">
        <v>107</v>
      </c>
      <c r="D39" s="173"/>
      <c r="E39" s="173"/>
      <c r="F39" s="173"/>
      <c r="G39" s="174"/>
      <c r="H39" s="175">
        <v>113</v>
      </c>
      <c r="I39" s="206" t="s">
        <v>108</v>
      </c>
      <c r="J39" s="206"/>
      <c r="K39" s="177">
        <v>3</v>
      </c>
      <c r="L39" s="178"/>
      <c r="M39" s="179">
        <f t="shared" si="5"/>
        <v>143.61000000000001</v>
      </c>
      <c r="N39" s="200"/>
      <c r="O39" s="200"/>
      <c r="P39" s="200"/>
      <c r="Q39" s="201">
        <v>143.61000000000001</v>
      </c>
      <c r="R39" s="200"/>
      <c r="S39" s="202"/>
      <c r="T39" s="202"/>
      <c r="U39" s="203">
        <v>143.61000000000001</v>
      </c>
      <c r="V39" s="204">
        <v>143.32</v>
      </c>
      <c r="W39" s="185">
        <f t="shared" si="6"/>
        <v>0.29000000000002046</v>
      </c>
      <c r="X39" s="186">
        <f t="shared" si="4"/>
        <v>143.61000000000001</v>
      </c>
      <c r="Y39" s="187"/>
      <c r="Z39" s="187"/>
      <c r="AA39" s="187"/>
      <c r="AB39" s="187">
        <v>143.61000000000001</v>
      </c>
      <c r="AC39" s="187"/>
      <c r="AD39" s="188"/>
      <c r="AE39" s="188"/>
      <c r="AF39" s="188"/>
      <c r="AG39" s="187">
        <v>143.61000000000001</v>
      </c>
      <c r="AH39" s="189">
        <v>0</v>
      </c>
      <c r="AI39" s="190">
        <f t="shared" si="7"/>
        <v>143.61000000000001</v>
      </c>
      <c r="AJ39" s="191">
        <f t="shared" si="8"/>
        <v>143.61000000000001</v>
      </c>
      <c r="AK39" s="191">
        <v>0</v>
      </c>
      <c r="AL39" s="183"/>
      <c r="AM39" s="183"/>
      <c r="AN39" s="183">
        <v>143.61000000000001</v>
      </c>
      <c r="AO39" s="183"/>
      <c r="AP39" s="192"/>
      <c r="AQ39" s="183">
        <v>143.61000000000001</v>
      </c>
      <c r="AR39" s="184">
        <v>143.32</v>
      </c>
      <c r="AS39" s="185">
        <v>0.28999999999999998</v>
      </c>
      <c r="AT39" s="144"/>
      <c r="AU39" s="162"/>
      <c r="AV39" s="160"/>
      <c r="AW39" s="162"/>
      <c r="AX39" s="185">
        <v>0.28999999999999998</v>
      </c>
      <c r="BC39" s="197"/>
    </row>
    <row r="40" spans="2:55" s="132" customFormat="1" ht="13.8" outlineLevel="1" x14ac:dyDescent="0.3">
      <c r="B40" s="198"/>
      <c r="C40" s="205" t="s">
        <v>109</v>
      </c>
      <c r="D40" s="207"/>
      <c r="E40" s="207"/>
      <c r="F40" s="207"/>
      <c r="G40" s="208"/>
      <c r="H40" s="175">
        <v>118</v>
      </c>
      <c r="I40" s="206" t="s">
        <v>110</v>
      </c>
      <c r="J40" s="206"/>
      <c r="K40" s="177">
        <v>3</v>
      </c>
      <c r="L40" s="178"/>
      <c r="M40" s="179">
        <f t="shared" si="5"/>
        <v>140.02000000000001</v>
      </c>
      <c r="N40" s="200"/>
      <c r="O40" s="200"/>
      <c r="P40" s="200"/>
      <c r="Q40" s="201">
        <v>140.02000000000001</v>
      </c>
      <c r="R40" s="200"/>
      <c r="S40" s="202"/>
      <c r="T40" s="202"/>
      <c r="U40" s="203">
        <v>140.02000000000001</v>
      </c>
      <c r="V40" s="204">
        <v>139.72999999999999</v>
      </c>
      <c r="W40" s="185">
        <f t="shared" si="6"/>
        <v>0.29000000000002046</v>
      </c>
      <c r="X40" s="186">
        <f t="shared" si="4"/>
        <v>140.02000000000001</v>
      </c>
      <c r="Y40" s="187"/>
      <c r="Z40" s="187"/>
      <c r="AA40" s="187"/>
      <c r="AB40" s="187">
        <v>140.02000000000001</v>
      </c>
      <c r="AC40" s="187"/>
      <c r="AD40" s="188"/>
      <c r="AE40" s="188"/>
      <c r="AF40" s="188"/>
      <c r="AG40" s="187">
        <v>140.02000000000001</v>
      </c>
      <c r="AH40" s="189">
        <v>0</v>
      </c>
      <c r="AI40" s="190">
        <f t="shared" si="7"/>
        <v>140.02000000000001</v>
      </c>
      <c r="AJ40" s="191">
        <f t="shared" si="8"/>
        <v>140.02000000000001</v>
      </c>
      <c r="AK40" s="191">
        <v>0</v>
      </c>
      <c r="AL40" s="183"/>
      <c r="AM40" s="183"/>
      <c r="AN40" s="183">
        <v>140.02000000000001</v>
      </c>
      <c r="AO40" s="183"/>
      <c r="AP40" s="192"/>
      <c r="AQ40" s="183">
        <v>140.02000000000001</v>
      </c>
      <c r="AR40" s="184">
        <v>139.72999999999999</v>
      </c>
      <c r="AS40" s="185">
        <v>0.28999999999999998</v>
      </c>
      <c r="AT40" s="144"/>
      <c r="AU40" s="162"/>
      <c r="AV40" s="160"/>
      <c r="AW40" s="162"/>
      <c r="AX40" s="185">
        <v>0.28999999999999998</v>
      </c>
      <c r="BC40" s="197"/>
    </row>
    <row r="41" spans="2:55" s="132" customFormat="1" ht="13.8" outlineLevel="1" x14ac:dyDescent="0.3">
      <c r="B41" s="198"/>
      <c r="C41" s="205" t="s">
        <v>111</v>
      </c>
      <c r="D41" s="207"/>
      <c r="E41" s="207"/>
      <c r="F41" s="207"/>
      <c r="G41" s="208"/>
      <c r="H41" s="175">
        <v>140</v>
      </c>
      <c r="I41" s="206">
        <v>42031</v>
      </c>
      <c r="J41" s="206"/>
      <c r="K41" s="177">
        <v>3</v>
      </c>
      <c r="L41" s="178"/>
      <c r="M41" s="179">
        <f t="shared" si="5"/>
        <v>161.97999999999999</v>
      </c>
      <c r="N41" s="200"/>
      <c r="O41" s="200"/>
      <c r="P41" s="200"/>
      <c r="Q41" s="201">
        <v>161.97999999999999</v>
      </c>
      <c r="R41" s="200"/>
      <c r="S41" s="202"/>
      <c r="T41" s="202"/>
      <c r="U41" s="203">
        <v>161.97999999999999</v>
      </c>
      <c r="V41" s="204">
        <v>161.97999999999999</v>
      </c>
      <c r="W41" s="185">
        <f>U41-V41</f>
        <v>0</v>
      </c>
      <c r="X41" s="186">
        <f t="shared" si="4"/>
        <v>161.97999999999999</v>
      </c>
      <c r="Y41" s="187"/>
      <c r="Z41" s="187"/>
      <c r="AA41" s="187"/>
      <c r="AB41" s="187">
        <v>161.97999999999999</v>
      </c>
      <c r="AC41" s="187"/>
      <c r="AD41" s="188"/>
      <c r="AE41" s="188"/>
      <c r="AF41" s="188"/>
      <c r="AG41" s="187">
        <v>161.97999999999999</v>
      </c>
      <c r="AH41" s="189">
        <v>0</v>
      </c>
      <c r="AI41" s="190">
        <f t="shared" si="7"/>
        <v>161.97999999999999</v>
      </c>
      <c r="AJ41" s="191">
        <f t="shared" si="8"/>
        <v>161.97999999999999</v>
      </c>
      <c r="AK41" s="191">
        <v>0</v>
      </c>
      <c r="AL41" s="183"/>
      <c r="AM41" s="183"/>
      <c r="AN41" s="183">
        <v>161.97999999999999</v>
      </c>
      <c r="AO41" s="183"/>
      <c r="AP41" s="192"/>
      <c r="AQ41" s="183">
        <v>161.97999999999999</v>
      </c>
      <c r="AR41" s="184">
        <v>161.97999999999999</v>
      </c>
      <c r="AS41" s="185">
        <v>0</v>
      </c>
      <c r="AT41" s="144"/>
      <c r="AU41" s="162"/>
      <c r="AV41" s="160"/>
      <c r="AW41" s="162"/>
      <c r="AX41" s="185">
        <v>0</v>
      </c>
      <c r="BC41" s="197"/>
    </row>
    <row r="42" spans="2:55" s="132" customFormat="1" ht="13.8" outlineLevel="1" x14ac:dyDescent="0.3">
      <c r="B42" s="198"/>
      <c r="C42" s="209" t="s">
        <v>112</v>
      </c>
      <c r="D42" s="210"/>
      <c r="E42" s="210"/>
      <c r="F42" s="210"/>
      <c r="G42" s="211"/>
      <c r="H42" s="212">
        <v>167</v>
      </c>
      <c r="I42" s="213">
        <v>44061</v>
      </c>
      <c r="J42" s="213"/>
      <c r="K42" s="214">
        <v>3</v>
      </c>
      <c r="L42" s="215"/>
      <c r="M42" s="216">
        <v>209.01</v>
      </c>
      <c r="N42" s="217"/>
      <c r="O42" s="217"/>
      <c r="P42" s="217"/>
      <c r="Q42" s="218">
        <v>209.01</v>
      </c>
      <c r="R42" s="217"/>
      <c r="S42" s="219"/>
      <c r="T42" s="220">
        <v>209.01</v>
      </c>
      <c r="U42" s="221">
        <v>209.01</v>
      </c>
      <c r="V42" s="222">
        <v>23.239999999999995</v>
      </c>
      <c r="W42" s="223">
        <f>U42-V42</f>
        <v>185.76999999999998</v>
      </c>
      <c r="X42" s="224">
        <f t="shared" si="4"/>
        <v>209.01</v>
      </c>
      <c r="Y42" s="225"/>
      <c r="Z42" s="225"/>
      <c r="AA42" s="225"/>
      <c r="AB42" s="225">
        <v>209.01</v>
      </c>
      <c r="AC42" s="225">
        <v>69.72</v>
      </c>
      <c r="AD42" s="226"/>
      <c r="AE42" s="226"/>
      <c r="AF42" s="226"/>
      <c r="AG42" s="225">
        <v>209.01</v>
      </c>
      <c r="AH42" s="227">
        <v>69.72</v>
      </c>
      <c r="AI42" s="228">
        <f t="shared" si="7"/>
        <v>139.29</v>
      </c>
      <c r="AJ42" s="229">
        <f>AK42+AN42</f>
        <v>209.01</v>
      </c>
      <c r="AK42" s="230"/>
      <c r="AL42" s="231"/>
      <c r="AM42" s="231"/>
      <c r="AN42" s="232">
        <v>209.01</v>
      </c>
      <c r="AO42" s="225">
        <v>116.05</v>
      </c>
      <c r="AP42" s="233"/>
      <c r="AQ42" s="232">
        <v>209.01</v>
      </c>
      <c r="AR42" s="234">
        <f>AH42+V42</f>
        <v>92.96</v>
      </c>
      <c r="AS42" s="223">
        <f>AQ42-AR42</f>
        <v>116.05</v>
      </c>
      <c r="AT42" s="235"/>
      <c r="AU42" s="223">
        <f>AS42-AT42</f>
        <v>116.05</v>
      </c>
      <c r="AV42" s="160"/>
      <c r="AW42" s="162"/>
      <c r="AX42" s="161"/>
      <c r="BC42" s="197"/>
    </row>
    <row r="43" spans="2:55" s="132" customFormat="1" ht="13.8" outlineLevel="1" x14ac:dyDescent="0.3">
      <c r="B43" s="198"/>
      <c r="C43" s="209" t="s">
        <v>113</v>
      </c>
      <c r="D43" s="210"/>
      <c r="E43" s="210"/>
      <c r="F43" s="210"/>
      <c r="G43" s="211"/>
      <c r="H43" s="212">
        <v>168</v>
      </c>
      <c r="I43" s="213">
        <v>44061</v>
      </c>
      <c r="J43" s="213"/>
      <c r="K43" s="214">
        <v>3</v>
      </c>
      <c r="L43" s="215"/>
      <c r="M43" s="216">
        <v>122.31</v>
      </c>
      <c r="N43" s="217"/>
      <c r="O43" s="217"/>
      <c r="P43" s="217"/>
      <c r="Q43" s="218">
        <v>122.31</v>
      </c>
      <c r="R43" s="217"/>
      <c r="S43" s="219"/>
      <c r="T43" s="220">
        <v>122.31</v>
      </c>
      <c r="U43" s="221">
        <v>122.31</v>
      </c>
      <c r="V43" s="222">
        <v>13.600000000000001</v>
      </c>
      <c r="W43" s="223">
        <f>U43-V43</f>
        <v>108.71000000000001</v>
      </c>
      <c r="X43" s="224">
        <f t="shared" si="4"/>
        <v>122.31</v>
      </c>
      <c r="Y43" s="225"/>
      <c r="Z43" s="225"/>
      <c r="AA43" s="225"/>
      <c r="AB43" s="225">
        <v>122.31</v>
      </c>
      <c r="AC43" s="225">
        <v>40.799999999999997</v>
      </c>
      <c r="AD43" s="226"/>
      <c r="AE43" s="226"/>
      <c r="AF43" s="226"/>
      <c r="AG43" s="225">
        <v>122.31</v>
      </c>
      <c r="AH43" s="227">
        <v>40.799999999999997</v>
      </c>
      <c r="AI43" s="228">
        <f t="shared" si="7"/>
        <v>81.510000000000005</v>
      </c>
      <c r="AJ43" s="229">
        <f t="shared" si="8"/>
        <v>122.31</v>
      </c>
      <c r="AK43" s="230"/>
      <c r="AL43" s="231"/>
      <c r="AM43" s="231"/>
      <c r="AN43" s="232">
        <v>122.31</v>
      </c>
      <c r="AO43" s="225">
        <v>67.91</v>
      </c>
      <c r="AP43" s="233"/>
      <c r="AQ43" s="232">
        <v>122.31</v>
      </c>
      <c r="AR43" s="234">
        <f>AH43+V43</f>
        <v>54.4</v>
      </c>
      <c r="AS43" s="223">
        <f>AQ43-AR43</f>
        <v>67.91</v>
      </c>
      <c r="AT43" s="235"/>
      <c r="AU43" s="223">
        <f>AS43-AT43</f>
        <v>67.91</v>
      </c>
      <c r="AV43" s="160"/>
      <c r="AW43" s="162"/>
      <c r="AX43" s="161"/>
      <c r="BC43" s="197"/>
    </row>
    <row r="44" spans="2:55" s="132" customFormat="1" outlineLevel="1" thickBot="1" x14ac:dyDescent="0.35">
      <c r="B44" s="148" t="s">
        <v>114</v>
      </c>
      <c r="C44" s="149" t="s">
        <v>115</v>
      </c>
      <c r="D44" s="150"/>
      <c r="E44" s="150"/>
      <c r="F44" s="150"/>
      <c r="G44" s="151"/>
      <c r="H44" s="152"/>
      <c r="I44" s="152"/>
      <c r="J44" s="152"/>
      <c r="K44" s="152"/>
      <c r="L44" s="153"/>
      <c r="M44" s="154"/>
      <c r="N44" s="155"/>
      <c r="O44" s="155"/>
      <c r="P44" s="155"/>
      <c r="Q44" s="155"/>
      <c r="R44" s="155"/>
      <c r="S44" s="156"/>
      <c r="T44" s="156"/>
      <c r="U44" s="155"/>
      <c r="V44" s="157"/>
      <c r="W44" s="158"/>
      <c r="X44" s="154"/>
      <c r="Y44" s="155"/>
      <c r="Z44" s="155"/>
      <c r="AA44" s="155"/>
      <c r="AB44" s="155"/>
      <c r="AC44" s="155"/>
      <c r="AD44" s="156"/>
      <c r="AE44" s="156"/>
      <c r="AF44" s="156"/>
      <c r="AG44" s="155"/>
      <c r="AH44" s="157"/>
      <c r="AI44" s="236">
        <f t="shared" si="7"/>
        <v>0</v>
      </c>
      <c r="AJ44" s="154"/>
      <c r="AK44" s="155"/>
      <c r="AL44" s="155"/>
      <c r="AM44" s="155"/>
      <c r="AN44" s="155"/>
      <c r="AO44" s="155"/>
      <c r="AP44" s="156"/>
      <c r="AQ44" s="155"/>
      <c r="AR44" s="157"/>
      <c r="AS44" s="158"/>
      <c r="AT44" s="144"/>
      <c r="AU44" s="162"/>
      <c r="AV44" s="160"/>
      <c r="AW44" s="162"/>
      <c r="AX44" s="161"/>
    </row>
    <row r="45" spans="2:55" s="132" customFormat="1" ht="13.5" customHeight="1" thickBot="1" x14ac:dyDescent="0.35">
      <c r="B45" s="237" t="s">
        <v>116</v>
      </c>
      <c r="C45" s="238" t="s">
        <v>117</v>
      </c>
      <c r="D45" s="239"/>
      <c r="E45" s="239"/>
      <c r="F45" s="239"/>
      <c r="G45" s="240"/>
      <c r="H45" s="241"/>
      <c r="I45" s="241"/>
      <c r="J45" s="241"/>
      <c r="K45" s="241"/>
      <c r="L45" s="242"/>
      <c r="M45" s="243">
        <f t="shared" ref="M45:AS45" si="9">M46+M69+M98+M134+M140</f>
        <v>1764684.0000000002</v>
      </c>
      <c r="N45" s="243">
        <f t="shared" si="9"/>
        <v>0</v>
      </c>
      <c r="O45" s="243">
        <f t="shared" si="9"/>
        <v>0</v>
      </c>
      <c r="P45" s="243">
        <f t="shared" si="9"/>
        <v>0</v>
      </c>
      <c r="Q45" s="243">
        <f t="shared" si="9"/>
        <v>1764684.0000000002</v>
      </c>
      <c r="R45" s="243">
        <f t="shared" si="9"/>
        <v>0</v>
      </c>
      <c r="S45" s="243">
        <f t="shared" si="9"/>
        <v>0</v>
      </c>
      <c r="T45" s="243"/>
      <c r="U45" s="243">
        <f t="shared" si="9"/>
        <v>1764684.0000000002</v>
      </c>
      <c r="V45" s="243">
        <f t="shared" si="9"/>
        <v>854130.74999999988</v>
      </c>
      <c r="W45" s="243">
        <f t="shared" si="9"/>
        <v>910553.25</v>
      </c>
      <c r="X45" s="243">
        <f t="shared" si="9"/>
        <v>1805182.2800000003</v>
      </c>
      <c r="Y45" s="243">
        <f t="shared" si="9"/>
        <v>0</v>
      </c>
      <c r="Z45" s="243">
        <f t="shared" si="9"/>
        <v>0</v>
      </c>
      <c r="AA45" s="243">
        <f t="shared" si="9"/>
        <v>0</v>
      </c>
      <c r="AB45" s="243">
        <f t="shared" si="9"/>
        <v>1805182.2800000003</v>
      </c>
      <c r="AC45" s="243">
        <f t="shared" si="9"/>
        <v>2995</v>
      </c>
      <c r="AD45" s="243"/>
      <c r="AE45" s="243"/>
      <c r="AF45" s="243">
        <f t="shared" si="9"/>
        <v>0</v>
      </c>
      <c r="AG45" s="243">
        <f t="shared" si="9"/>
        <v>1805182.2800000003</v>
      </c>
      <c r="AH45" s="243">
        <f t="shared" si="9"/>
        <v>101625.14</v>
      </c>
      <c r="AI45" s="243">
        <f t="shared" si="9"/>
        <v>1703557.14</v>
      </c>
      <c r="AJ45" s="243">
        <f t="shared" si="9"/>
        <v>1801988.32</v>
      </c>
      <c r="AK45" s="243">
        <f t="shared" si="9"/>
        <v>0</v>
      </c>
      <c r="AL45" s="243">
        <f t="shared" si="9"/>
        <v>0</v>
      </c>
      <c r="AM45" s="243">
        <f t="shared" si="9"/>
        <v>0</v>
      </c>
      <c r="AN45" s="243">
        <f t="shared" si="9"/>
        <v>1801988.32</v>
      </c>
      <c r="AO45" s="243">
        <f t="shared" si="9"/>
        <v>14174.65</v>
      </c>
      <c r="AP45" s="243">
        <f t="shared" si="9"/>
        <v>0</v>
      </c>
      <c r="AQ45" s="243">
        <f t="shared" si="9"/>
        <v>1801988.32</v>
      </c>
      <c r="AR45" s="243">
        <f t="shared" si="9"/>
        <v>952563.09</v>
      </c>
      <c r="AS45" s="243">
        <f t="shared" si="9"/>
        <v>849425.23</v>
      </c>
      <c r="AT45" s="244"/>
      <c r="AU45" s="243">
        <f>AU46+AU69+AU98+AU134+AU140</f>
        <v>837737.08</v>
      </c>
      <c r="AV45" s="243">
        <f>AV46+AV69+AV98+AV134+AV140</f>
        <v>0</v>
      </c>
      <c r="AW45" s="243">
        <f>AW46+AW69+AW98+AW134+AW140</f>
        <v>0</v>
      </c>
      <c r="AX45" s="243">
        <f>AX46+AX69+AX98+AX134+AX140</f>
        <v>11688.440000000002</v>
      </c>
    </row>
    <row r="46" spans="2:55" s="132" customFormat="1" ht="12.75" customHeight="1" x14ac:dyDescent="0.3">
      <c r="B46" s="245" t="s">
        <v>118</v>
      </c>
      <c r="C46" s="246" t="s">
        <v>119</v>
      </c>
      <c r="D46" s="247"/>
      <c r="E46" s="247"/>
      <c r="F46" s="247"/>
      <c r="G46" s="248"/>
      <c r="H46" s="249"/>
      <c r="I46" s="249"/>
      <c r="J46" s="249"/>
      <c r="K46" s="249"/>
      <c r="L46" s="250"/>
      <c r="M46" s="251">
        <f t="shared" ref="M46:AS46" si="10">M49+M53+M55+M64+M67</f>
        <v>484407.33</v>
      </c>
      <c r="N46" s="251">
        <f t="shared" si="10"/>
        <v>0</v>
      </c>
      <c r="O46" s="251">
        <f t="shared" si="10"/>
        <v>0</v>
      </c>
      <c r="P46" s="251">
        <f t="shared" si="10"/>
        <v>0</v>
      </c>
      <c r="Q46" s="251">
        <f t="shared" si="10"/>
        <v>484407.33</v>
      </c>
      <c r="R46" s="251">
        <f t="shared" si="10"/>
        <v>0</v>
      </c>
      <c r="S46" s="251">
        <f t="shared" si="10"/>
        <v>0</v>
      </c>
      <c r="T46" s="251"/>
      <c r="U46" s="251">
        <f t="shared" si="10"/>
        <v>484407.33</v>
      </c>
      <c r="V46" s="251">
        <f t="shared" si="10"/>
        <v>170913.02</v>
      </c>
      <c r="W46" s="251">
        <f t="shared" si="10"/>
        <v>313494.31000000006</v>
      </c>
      <c r="X46" s="251">
        <f t="shared" si="10"/>
        <v>484407.33</v>
      </c>
      <c r="Y46" s="251">
        <f t="shared" si="10"/>
        <v>0</v>
      </c>
      <c r="Z46" s="251">
        <f t="shared" si="10"/>
        <v>0</v>
      </c>
      <c r="AA46" s="251">
        <f t="shared" si="10"/>
        <v>0</v>
      </c>
      <c r="AB46" s="251">
        <f t="shared" si="10"/>
        <v>484407.33</v>
      </c>
      <c r="AC46" s="251">
        <f t="shared" si="10"/>
        <v>0</v>
      </c>
      <c r="AD46" s="251"/>
      <c r="AE46" s="251"/>
      <c r="AF46" s="251">
        <f t="shared" si="10"/>
        <v>0</v>
      </c>
      <c r="AG46" s="251">
        <f t="shared" si="10"/>
        <v>484407.33</v>
      </c>
      <c r="AH46" s="251">
        <f t="shared" si="10"/>
        <v>20193.48</v>
      </c>
      <c r="AI46" s="251">
        <f t="shared" si="10"/>
        <v>464213.85</v>
      </c>
      <c r="AJ46" s="251">
        <f t="shared" si="10"/>
        <v>484407.33</v>
      </c>
      <c r="AK46" s="251">
        <f t="shared" si="10"/>
        <v>0</v>
      </c>
      <c r="AL46" s="251">
        <f t="shared" si="10"/>
        <v>0</v>
      </c>
      <c r="AM46" s="251">
        <f t="shared" si="10"/>
        <v>0</v>
      </c>
      <c r="AN46" s="251">
        <f t="shared" si="10"/>
        <v>484407.33</v>
      </c>
      <c r="AO46" s="251">
        <f>AO49+AO53+AO55+AO64+AO67</f>
        <v>0</v>
      </c>
      <c r="AP46" s="251">
        <f t="shared" si="10"/>
        <v>0</v>
      </c>
      <c r="AQ46" s="251">
        <f t="shared" si="10"/>
        <v>484407.33</v>
      </c>
      <c r="AR46" s="251">
        <f t="shared" si="10"/>
        <v>191106.5</v>
      </c>
      <c r="AS46" s="251">
        <f t="shared" si="10"/>
        <v>293300.83</v>
      </c>
      <c r="AT46" s="252"/>
      <c r="AU46" s="251">
        <f>AU49+AU53+AU55+AU64+AU67</f>
        <v>285728.02</v>
      </c>
      <c r="AV46" s="251">
        <f>AV49+AV53+AV55+AV64+AV67</f>
        <v>0</v>
      </c>
      <c r="AW46" s="251">
        <f>AW49+AW53+AW55+AW64+AW67</f>
        <v>0</v>
      </c>
      <c r="AX46" s="251">
        <f>AX49+AX53+AX55+AX64+AX67</f>
        <v>7572.8100000000049</v>
      </c>
    </row>
    <row r="47" spans="2:55" s="132" customFormat="1" ht="24.75" customHeight="1" outlineLevel="1" x14ac:dyDescent="0.3">
      <c r="B47" s="148"/>
      <c r="C47" s="253" t="s">
        <v>120</v>
      </c>
      <c r="D47" s="254"/>
      <c r="E47" s="254"/>
      <c r="F47" s="254"/>
      <c r="G47" s="255"/>
      <c r="H47" s="152"/>
      <c r="I47" s="152"/>
      <c r="J47" s="152"/>
      <c r="K47" s="152"/>
      <c r="L47" s="153"/>
      <c r="M47" s="170"/>
      <c r="N47" s="155"/>
      <c r="O47" s="155"/>
      <c r="P47" s="155"/>
      <c r="Q47" s="155"/>
      <c r="R47" s="155"/>
      <c r="S47" s="156"/>
      <c r="T47" s="156"/>
      <c r="U47" s="155"/>
      <c r="V47" s="157"/>
      <c r="W47" s="158"/>
      <c r="X47" s="154"/>
      <c r="Y47" s="155"/>
      <c r="Z47" s="155"/>
      <c r="AA47" s="155"/>
      <c r="AB47" s="155"/>
      <c r="AC47" s="155"/>
      <c r="AD47" s="156"/>
      <c r="AE47" s="156"/>
      <c r="AF47" s="156"/>
      <c r="AG47" s="155"/>
      <c r="AH47" s="157"/>
      <c r="AI47" s="158"/>
      <c r="AJ47" s="154"/>
      <c r="AK47" s="155"/>
      <c r="AL47" s="155"/>
      <c r="AM47" s="155"/>
      <c r="AN47" s="155"/>
      <c r="AO47" s="155"/>
      <c r="AP47" s="156"/>
      <c r="AQ47" s="155"/>
      <c r="AR47" s="157"/>
      <c r="AS47" s="158"/>
      <c r="AT47" s="144"/>
      <c r="AU47" s="162"/>
      <c r="AV47" s="160"/>
      <c r="AW47" s="162"/>
      <c r="AX47" s="161"/>
    </row>
    <row r="48" spans="2:55" s="132" customFormat="1" ht="23.25" customHeight="1" outlineLevel="1" x14ac:dyDescent="0.3">
      <c r="B48" s="148"/>
      <c r="C48" s="253" t="s">
        <v>121</v>
      </c>
      <c r="D48" s="254"/>
      <c r="E48" s="254"/>
      <c r="F48" s="254"/>
      <c r="G48" s="255"/>
      <c r="H48" s="152"/>
      <c r="I48" s="152"/>
      <c r="J48" s="152"/>
      <c r="K48" s="152"/>
      <c r="L48" s="153"/>
      <c r="M48" s="170"/>
      <c r="N48" s="155"/>
      <c r="O48" s="155"/>
      <c r="P48" s="155"/>
      <c r="Q48" s="155"/>
      <c r="R48" s="155"/>
      <c r="S48" s="156"/>
      <c r="T48" s="156"/>
      <c r="U48" s="155"/>
      <c r="V48" s="157"/>
      <c r="W48" s="158"/>
      <c r="X48" s="154"/>
      <c r="Y48" s="155"/>
      <c r="Z48" s="155"/>
      <c r="AA48" s="155"/>
      <c r="AB48" s="155"/>
      <c r="AC48" s="155"/>
      <c r="AD48" s="156"/>
      <c r="AE48" s="156"/>
      <c r="AF48" s="156"/>
      <c r="AG48" s="155"/>
      <c r="AH48" s="157"/>
      <c r="AI48" s="158"/>
      <c r="AJ48" s="154"/>
      <c r="AK48" s="155"/>
      <c r="AL48" s="155"/>
      <c r="AM48" s="155"/>
      <c r="AN48" s="155"/>
      <c r="AO48" s="155"/>
      <c r="AP48" s="156"/>
      <c r="AQ48" s="155"/>
      <c r="AR48" s="157"/>
      <c r="AS48" s="158"/>
      <c r="AT48" s="144"/>
      <c r="AU48" s="162"/>
      <c r="AV48" s="160"/>
      <c r="AW48" s="162"/>
      <c r="AX48" s="161"/>
    </row>
    <row r="49" spans="2:55" s="132" customFormat="1" ht="26.25" customHeight="1" outlineLevel="1" x14ac:dyDescent="0.3">
      <c r="B49" s="256"/>
      <c r="C49" s="257" t="s">
        <v>122</v>
      </c>
      <c r="D49" s="258"/>
      <c r="E49" s="258"/>
      <c r="F49" s="258"/>
      <c r="G49" s="259"/>
      <c r="H49" s="167"/>
      <c r="I49" s="167"/>
      <c r="J49" s="167"/>
      <c r="K49" s="167"/>
      <c r="L49" s="168"/>
      <c r="M49" s="169">
        <f>M50</f>
        <v>44601.48</v>
      </c>
      <c r="N49" s="169">
        <f t="shared" ref="N49:AR49" si="11">N50</f>
        <v>0</v>
      </c>
      <c r="O49" s="169">
        <f t="shared" si="11"/>
        <v>0</v>
      </c>
      <c r="P49" s="169">
        <f t="shared" si="11"/>
        <v>0</v>
      </c>
      <c r="Q49" s="169">
        <f t="shared" si="11"/>
        <v>44601.48</v>
      </c>
      <c r="R49" s="169">
        <f t="shared" si="11"/>
        <v>0</v>
      </c>
      <c r="S49" s="169">
        <f t="shared" si="11"/>
        <v>0</v>
      </c>
      <c r="T49" s="169"/>
      <c r="U49" s="169">
        <f t="shared" si="11"/>
        <v>44601.48</v>
      </c>
      <c r="V49" s="169">
        <f t="shared" si="11"/>
        <v>34053.75</v>
      </c>
      <c r="W49" s="169">
        <f t="shared" si="11"/>
        <v>10547.730000000003</v>
      </c>
      <c r="X49" s="169">
        <f t="shared" si="11"/>
        <v>44601.48</v>
      </c>
      <c r="Y49" s="169">
        <f t="shared" si="11"/>
        <v>0</v>
      </c>
      <c r="Z49" s="169">
        <f t="shared" si="11"/>
        <v>0</v>
      </c>
      <c r="AA49" s="169">
        <f t="shared" si="11"/>
        <v>0</v>
      </c>
      <c r="AB49" s="169">
        <f t="shared" si="11"/>
        <v>44601.48</v>
      </c>
      <c r="AC49" s="169">
        <f t="shared" si="11"/>
        <v>0</v>
      </c>
      <c r="AD49" s="169"/>
      <c r="AE49" s="169"/>
      <c r="AF49" s="169">
        <f t="shared" si="11"/>
        <v>0</v>
      </c>
      <c r="AG49" s="169">
        <f t="shared" si="11"/>
        <v>44601.48</v>
      </c>
      <c r="AH49" s="169">
        <f t="shared" si="11"/>
        <v>2974.92</v>
      </c>
      <c r="AI49" s="169">
        <f t="shared" si="11"/>
        <v>41626.560000000005</v>
      </c>
      <c r="AJ49" s="169">
        <f t="shared" si="11"/>
        <v>44601.48</v>
      </c>
      <c r="AK49" s="169">
        <f t="shared" si="11"/>
        <v>0</v>
      </c>
      <c r="AL49" s="169">
        <f t="shared" si="11"/>
        <v>0</v>
      </c>
      <c r="AM49" s="169">
        <f t="shared" si="11"/>
        <v>0</v>
      </c>
      <c r="AN49" s="169">
        <f t="shared" si="11"/>
        <v>44601.48</v>
      </c>
      <c r="AO49" s="169">
        <f t="shared" si="11"/>
        <v>0</v>
      </c>
      <c r="AP49" s="169">
        <f t="shared" si="11"/>
        <v>0</v>
      </c>
      <c r="AQ49" s="169">
        <f t="shared" si="11"/>
        <v>44601.48</v>
      </c>
      <c r="AR49" s="169">
        <f t="shared" si="11"/>
        <v>37028.67</v>
      </c>
      <c r="AS49" s="169">
        <f>AS50</f>
        <v>7572.8100000000049</v>
      </c>
      <c r="AT49" s="170"/>
      <c r="AU49" s="169">
        <f>AU50</f>
        <v>0</v>
      </c>
      <c r="AV49" s="169">
        <f>AV50</f>
        <v>0</v>
      </c>
      <c r="AW49" s="169">
        <f>AW50</f>
        <v>0</v>
      </c>
      <c r="AX49" s="169">
        <f>AX50</f>
        <v>7572.8100000000049</v>
      </c>
    </row>
    <row r="50" spans="2:55" s="132" customFormat="1" ht="12.75" customHeight="1" outlineLevel="1" x14ac:dyDescent="0.3">
      <c r="B50" s="148"/>
      <c r="C50" s="260" t="s">
        <v>123</v>
      </c>
      <c r="D50" s="261"/>
      <c r="E50" s="261"/>
      <c r="F50" s="261"/>
      <c r="G50" s="262"/>
      <c r="H50" s="263">
        <v>49</v>
      </c>
      <c r="I50" s="264">
        <v>39930</v>
      </c>
      <c r="J50" s="264"/>
      <c r="K50" s="201">
        <v>15</v>
      </c>
      <c r="L50" s="265"/>
      <c r="M50" s="266">
        <f>N50+Q50</f>
        <v>44601.48</v>
      </c>
      <c r="N50" s="203"/>
      <c r="O50" s="203"/>
      <c r="P50" s="203"/>
      <c r="Q50" s="203">
        <v>44601.48</v>
      </c>
      <c r="R50" s="203"/>
      <c r="S50" s="267"/>
      <c r="T50" s="267"/>
      <c r="U50" s="203">
        <v>44601.48</v>
      </c>
      <c r="V50" s="204">
        <v>34053.75</v>
      </c>
      <c r="W50" s="268">
        <f>U50-V50</f>
        <v>10547.730000000003</v>
      </c>
      <c r="X50" s="266">
        <f>Y50+AB50</f>
        <v>44601.48</v>
      </c>
      <c r="Y50" s="203"/>
      <c r="Z50" s="203"/>
      <c r="AA50" s="203"/>
      <c r="AB50" s="203">
        <v>44601.48</v>
      </c>
      <c r="AC50" s="203"/>
      <c r="AD50" s="267"/>
      <c r="AE50" s="267"/>
      <c r="AF50" s="267"/>
      <c r="AG50" s="203">
        <v>44601.48</v>
      </c>
      <c r="AH50" s="204">
        <v>2974.92</v>
      </c>
      <c r="AI50" s="268">
        <f>AG50-AH50</f>
        <v>41626.560000000005</v>
      </c>
      <c r="AJ50" s="266">
        <f>AK50+AN50</f>
        <v>44601.48</v>
      </c>
      <c r="AK50" s="266">
        <v>0</v>
      </c>
      <c r="AL50" s="203"/>
      <c r="AM50" s="203"/>
      <c r="AN50" s="203">
        <v>44601.48</v>
      </c>
      <c r="AO50" s="203"/>
      <c r="AP50" s="267"/>
      <c r="AQ50" s="203">
        <v>44601.48</v>
      </c>
      <c r="AR50" s="204">
        <f>V50+AH50</f>
        <v>37028.67</v>
      </c>
      <c r="AS50" s="268">
        <f>AQ50-AR50</f>
        <v>7572.8100000000049</v>
      </c>
      <c r="AT50" s="144"/>
      <c r="AU50" s="162"/>
      <c r="AV50" s="160"/>
      <c r="AW50" s="162"/>
      <c r="AX50" s="268">
        <f>AS50</f>
        <v>7572.8100000000049</v>
      </c>
      <c r="BC50" s="269"/>
    </row>
    <row r="51" spans="2:55" s="132" customFormat="1" ht="26.25" customHeight="1" outlineLevel="1" x14ac:dyDescent="0.3">
      <c r="B51" s="133"/>
      <c r="C51" s="270" t="s">
        <v>124</v>
      </c>
      <c r="D51" s="271"/>
      <c r="E51" s="271"/>
      <c r="F51" s="271"/>
      <c r="G51" s="272"/>
      <c r="H51" s="152"/>
      <c r="I51" s="152"/>
      <c r="J51" s="152"/>
      <c r="K51" s="152"/>
      <c r="L51" s="153"/>
      <c r="M51" s="154"/>
      <c r="N51" s="155"/>
      <c r="O51" s="155"/>
      <c r="P51" s="155"/>
      <c r="Q51" s="155"/>
      <c r="R51" s="155"/>
      <c r="S51" s="156"/>
      <c r="T51" s="156"/>
      <c r="U51" s="155"/>
      <c r="V51" s="157"/>
      <c r="W51" s="158"/>
      <c r="X51" s="154"/>
      <c r="Y51" s="155"/>
      <c r="Z51" s="155"/>
      <c r="AA51" s="155"/>
      <c r="AB51" s="155"/>
      <c r="AC51" s="155"/>
      <c r="AD51" s="156"/>
      <c r="AE51" s="156"/>
      <c r="AF51" s="156"/>
      <c r="AG51" s="155"/>
      <c r="AH51" s="157"/>
      <c r="AI51" s="158"/>
      <c r="AJ51" s="154"/>
      <c r="AK51" s="155"/>
      <c r="AL51" s="155"/>
      <c r="AM51" s="155"/>
      <c r="AN51" s="155"/>
      <c r="AO51" s="155"/>
      <c r="AP51" s="156"/>
      <c r="AQ51" s="155"/>
      <c r="AR51" s="157"/>
      <c r="AS51" s="158"/>
      <c r="AT51" s="144"/>
      <c r="AU51" s="162"/>
      <c r="AV51" s="160"/>
      <c r="AW51" s="162"/>
      <c r="AX51" s="161"/>
    </row>
    <row r="52" spans="2:55" s="132" customFormat="1" ht="24" customHeight="1" outlineLevel="1" x14ac:dyDescent="0.3">
      <c r="B52" s="133"/>
      <c r="C52" s="270" t="s">
        <v>125</v>
      </c>
      <c r="D52" s="271"/>
      <c r="E52" s="271"/>
      <c r="F52" s="271"/>
      <c r="G52" s="272"/>
      <c r="H52" s="152"/>
      <c r="I52" s="152"/>
      <c r="J52" s="152"/>
      <c r="K52" s="152"/>
      <c r="L52" s="153"/>
      <c r="M52" s="154"/>
      <c r="N52" s="155"/>
      <c r="O52" s="155"/>
      <c r="P52" s="155"/>
      <c r="Q52" s="155"/>
      <c r="R52" s="155"/>
      <c r="S52" s="156"/>
      <c r="T52" s="156"/>
      <c r="U52" s="155"/>
      <c r="V52" s="157"/>
      <c r="W52" s="158"/>
      <c r="X52" s="154"/>
      <c r="Y52" s="155"/>
      <c r="Z52" s="155"/>
      <c r="AA52" s="155"/>
      <c r="AB52" s="155"/>
      <c r="AC52" s="155"/>
      <c r="AD52" s="156"/>
      <c r="AE52" s="156"/>
      <c r="AF52" s="156"/>
      <c r="AG52" s="155"/>
      <c r="AH52" s="157"/>
      <c r="AI52" s="158"/>
      <c r="AJ52" s="154"/>
      <c r="AK52" s="155"/>
      <c r="AL52" s="155"/>
      <c r="AM52" s="155"/>
      <c r="AN52" s="155"/>
      <c r="AO52" s="155"/>
      <c r="AP52" s="156"/>
      <c r="AQ52" s="155"/>
      <c r="AR52" s="157"/>
      <c r="AS52" s="158"/>
      <c r="AT52" s="144"/>
      <c r="AU52" s="162"/>
      <c r="AV52" s="160"/>
      <c r="AW52" s="162"/>
      <c r="AX52" s="161"/>
    </row>
    <row r="53" spans="2:55" s="132" customFormat="1" ht="24.75" customHeight="1" outlineLevel="1" x14ac:dyDescent="0.3">
      <c r="B53" s="273"/>
      <c r="C53" s="274" t="s">
        <v>126</v>
      </c>
      <c r="D53" s="275"/>
      <c r="E53" s="275"/>
      <c r="F53" s="275"/>
      <c r="G53" s="276"/>
      <c r="H53" s="167"/>
      <c r="I53" s="167"/>
      <c r="J53" s="167"/>
      <c r="K53" s="167"/>
      <c r="L53" s="168"/>
      <c r="M53" s="169">
        <f>M54</f>
        <v>68182.33</v>
      </c>
      <c r="N53" s="169">
        <f t="shared" ref="N53:AR53" si="12">N54</f>
        <v>0</v>
      </c>
      <c r="O53" s="169">
        <f t="shared" si="12"/>
        <v>0</v>
      </c>
      <c r="P53" s="169">
        <f t="shared" si="12"/>
        <v>0</v>
      </c>
      <c r="Q53" s="169">
        <f t="shared" si="12"/>
        <v>68182.33</v>
      </c>
      <c r="R53" s="169">
        <f t="shared" si="12"/>
        <v>0</v>
      </c>
      <c r="S53" s="169">
        <f t="shared" si="12"/>
        <v>0</v>
      </c>
      <c r="T53" s="169"/>
      <c r="U53" s="169">
        <f t="shared" si="12"/>
        <v>68182.33</v>
      </c>
      <c r="V53" s="169">
        <f t="shared" si="12"/>
        <v>22272.550000000003</v>
      </c>
      <c r="W53" s="169">
        <f t="shared" si="12"/>
        <v>45909.78</v>
      </c>
      <c r="X53" s="169">
        <f t="shared" si="12"/>
        <v>68182.33</v>
      </c>
      <c r="Y53" s="169">
        <f t="shared" si="12"/>
        <v>0</v>
      </c>
      <c r="Z53" s="169">
        <f t="shared" si="12"/>
        <v>0</v>
      </c>
      <c r="AA53" s="169">
        <f t="shared" si="12"/>
        <v>0</v>
      </c>
      <c r="AB53" s="169">
        <f t="shared" si="12"/>
        <v>68182.33</v>
      </c>
      <c r="AC53" s="169">
        <f t="shared" si="12"/>
        <v>0</v>
      </c>
      <c r="AD53" s="169"/>
      <c r="AE53" s="169"/>
      <c r="AF53" s="169">
        <f t="shared" si="12"/>
        <v>0</v>
      </c>
      <c r="AG53" s="169">
        <f t="shared" si="12"/>
        <v>68182.33</v>
      </c>
      <c r="AH53" s="169">
        <f t="shared" si="12"/>
        <v>2727.24</v>
      </c>
      <c r="AI53" s="169">
        <f t="shared" si="12"/>
        <v>65455.090000000004</v>
      </c>
      <c r="AJ53" s="169">
        <f>AJ54</f>
        <v>68182.33</v>
      </c>
      <c r="AK53" s="169">
        <f t="shared" si="12"/>
        <v>0</v>
      </c>
      <c r="AL53" s="169">
        <f t="shared" si="12"/>
        <v>0</v>
      </c>
      <c r="AM53" s="169">
        <f t="shared" si="12"/>
        <v>0</v>
      </c>
      <c r="AN53" s="169">
        <f t="shared" si="12"/>
        <v>68182.33</v>
      </c>
      <c r="AO53" s="169">
        <f t="shared" si="12"/>
        <v>0</v>
      </c>
      <c r="AP53" s="169">
        <f t="shared" si="12"/>
        <v>0</v>
      </c>
      <c r="AQ53" s="169">
        <f t="shared" si="12"/>
        <v>68182.33</v>
      </c>
      <c r="AR53" s="169">
        <f t="shared" si="12"/>
        <v>24999.79</v>
      </c>
      <c r="AS53" s="169">
        <f>AS54</f>
        <v>43182.54</v>
      </c>
      <c r="AT53" s="170"/>
      <c r="AU53" s="169">
        <f>AU54</f>
        <v>43182.54</v>
      </c>
      <c r="AV53" s="169">
        <f>AV54</f>
        <v>0</v>
      </c>
      <c r="AW53" s="169">
        <f>AW54</f>
        <v>0</v>
      </c>
      <c r="AX53" s="169">
        <f>AX54</f>
        <v>0</v>
      </c>
    </row>
    <row r="54" spans="2:55" s="132" customFormat="1" ht="12.75" customHeight="1" outlineLevel="1" x14ac:dyDescent="0.3">
      <c r="B54" s="133"/>
      <c r="C54" s="277" t="s">
        <v>127</v>
      </c>
      <c r="D54" s="278"/>
      <c r="E54" s="278"/>
      <c r="F54" s="278"/>
      <c r="G54" s="279"/>
      <c r="H54" s="280">
        <v>102</v>
      </c>
      <c r="I54" s="281">
        <v>41183</v>
      </c>
      <c r="J54" s="281"/>
      <c r="K54" s="218">
        <v>25</v>
      </c>
      <c r="L54" s="282" t="s">
        <v>128</v>
      </c>
      <c r="M54" s="283">
        <f>N54+Q54</f>
        <v>68182.33</v>
      </c>
      <c r="N54" s="221"/>
      <c r="O54" s="221"/>
      <c r="P54" s="221"/>
      <c r="Q54" s="221">
        <v>68182.33</v>
      </c>
      <c r="R54" s="221"/>
      <c r="S54" s="284"/>
      <c r="T54" s="284"/>
      <c r="U54" s="221">
        <v>68182.33</v>
      </c>
      <c r="V54" s="222">
        <v>22272.550000000003</v>
      </c>
      <c r="W54" s="285">
        <f>U54-V54</f>
        <v>45909.78</v>
      </c>
      <c r="X54" s="283">
        <f>Y54+AB54</f>
        <v>68182.33</v>
      </c>
      <c r="Y54" s="221"/>
      <c r="Z54" s="221"/>
      <c r="AA54" s="221"/>
      <c r="AB54" s="221">
        <v>68182.33</v>
      </c>
      <c r="AC54" s="221"/>
      <c r="AD54" s="284"/>
      <c r="AE54" s="284"/>
      <c r="AF54" s="284"/>
      <c r="AG54" s="221">
        <v>68182.33</v>
      </c>
      <c r="AH54" s="222">
        <v>2727.24</v>
      </c>
      <c r="AI54" s="285">
        <f>AG54-AH54</f>
        <v>65455.090000000004</v>
      </c>
      <c r="AJ54" s="283">
        <f>AK54+AN54</f>
        <v>68182.33</v>
      </c>
      <c r="AK54" s="283">
        <v>0</v>
      </c>
      <c r="AL54" s="221"/>
      <c r="AM54" s="221"/>
      <c r="AN54" s="221">
        <v>68182.33</v>
      </c>
      <c r="AO54" s="221"/>
      <c r="AP54" s="284"/>
      <c r="AQ54" s="221">
        <v>68182.33</v>
      </c>
      <c r="AR54" s="222">
        <f>V54+AH54</f>
        <v>24999.79</v>
      </c>
      <c r="AS54" s="285">
        <f>AQ54-AR54</f>
        <v>43182.54</v>
      </c>
      <c r="AT54" s="144"/>
      <c r="AU54" s="285">
        <f>AS54-AT54</f>
        <v>43182.54</v>
      </c>
      <c r="AV54" s="160"/>
      <c r="AW54" s="162"/>
      <c r="AX54" s="161"/>
      <c r="BC54" s="269"/>
    </row>
    <row r="55" spans="2:55" s="132" customFormat="1" ht="24.75" customHeight="1" outlineLevel="1" x14ac:dyDescent="0.3">
      <c r="B55" s="273"/>
      <c r="C55" s="274" t="s">
        <v>129</v>
      </c>
      <c r="D55" s="275"/>
      <c r="E55" s="275"/>
      <c r="F55" s="275"/>
      <c r="G55" s="276"/>
      <c r="H55" s="167"/>
      <c r="I55" s="167"/>
      <c r="J55" s="167"/>
      <c r="K55" s="167"/>
      <c r="L55" s="168"/>
      <c r="M55" s="169">
        <f t="shared" ref="M55:AR55" si="13">SUM(M56:M61)</f>
        <v>141967.66999999998</v>
      </c>
      <c r="N55" s="169">
        <f t="shared" si="13"/>
        <v>0</v>
      </c>
      <c r="O55" s="169">
        <f t="shared" si="13"/>
        <v>0</v>
      </c>
      <c r="P55" s="169">
        <f t="shared" si="13"/>
        <v>0</v>
      </c>
      <c r="Q55" s="169">
        <f>SUM(Q56:Q61)</f>
        <v>141967.66999999998</v>
      </c>
      <c r="R55" s="169">
        <f t="shared" si="13"/>
        <v>0</v>
      </c>
      <c r="S55" s="169">
        <f t="shared" si="13"/>
        <v>0</v>
      </c>
      <c r="T55" s="169"/>
      <c r="U55" s="169">
        <f t="shared" si="13"/>
        <v>141967.66999999998</v>
      </c>
      <c r="V55" s="169">
        <f t="shared" si="13"/>
        <v>36390.910000000003</v>
      </c>
      <c r="W55" s="169">
        <f>SUM(W56:W61)</f>
        <v>105576.76000000001</v>
      </c>
      <c r="X55" s="169">
        <f t="shared" si="13"/>
        <v>141967.66999999998</v>
      </c>
      <c r="Y55" s="169">
        <f t="shared" si="13"/>
        <v>0</v>
      </c>
      <c r="Z55" s="169">
        <f t="shared" si="13"/>
        <v>0</v>
      </c>
      <c r="AA55" s="169">
        <f t="shared" si="13"/>
        <v>0</v>
      </c>
      <c r="AB55" s="169">
        <f t="shared" si="13"/>
        <v>141967.66999999998</v>
      </c>
      <c r="AC55" s="169">
        <f t="shared" si="13"/>
        <v>0</v>
      </c>
      <c r="AD55" s="169"/>
      <c r="AE55" s="169"/>
      <c r="AF55" s="169">
        <f t="shared" si="13"/>
        <v>0</v>
      </c>
      <c r="AG55" s="169">
        <f t="shared" si="13"/>
        <v>141967.66999999998</v>
      </c>
      <c r="AH55" s="169">
        <f t="shared" si="13"/>
        <v>4727.5199999999995</v>
      </c>
      <c r="AI55" s="169">
        <f t="shared" si="13"/>
        <v>137240.15</v>
      </c>
      <c r="AJ55" s="169">
        <f t="shared" si="13"/>
        <v>141967.66999999998</v>
      </c>
      <c r="AK55" s="169">
        <f t="shared" si="13"/>
        <v>0</v>
      </c>
      <c r="AL55" s="169">
        <f t="shared" si="13"/>
        <v>0</v>
      </c>
      <c r="AM55" s="169">
        <f t="shared" si="13"/>
        <v>0</v>
      </c>
      <c r="AN55" s="169">
        <f t="shared" si="13"/>
        <v>141967.66999999998</v>
      </c>
      <c r="AO55" s="169">
        <f t="shared" si="13"/>
        <v>0</v>
      </c>
      <c r="AP55" s="169">
        <f t="shared" si="13"/>
        <v>0</v>
      </c>
      <c r="AQ55" s="169">
        <f t="shared" si="13"/>
        <v>141967.66999999998</v>
      </c>
      <c r="AR55" s="169">
        <f t="shared" si="13"/>
        <v>41118.430000000008</v>
      </c>
      <c r="AS55" s="169">
        <f>SUM(AS56:AS61)</f>
        <v>100849.23999999999</v>
      </c>
      <c r="AT55" s="170"/>
      <c r="AU55" s="169">
        <f>SUM(AU56:AU61)</f>
        <v>100849.23999999999</v>
      </c>
      <c r="AV55" s="169">
        <f>SUM(AV56:AV61)</f>
        <v>0</v>
      </c>
      <c r="AW55" s="169">
        <f>SUM(AW56:AW61)</f>
        <v>0</v>
      </c>
      <c r="AX55" s="169">
        <f>SUM(AX56:AX61)</f>
        <v>0</v>
      </c>
    </row>
    <row r="56" spans="2:55" s="132" customFormat="1" ht="12.75" customHeight="1" outlineLevel="1" x14ac:dyDescent="0.3">
      <c r="B56" s="133"/>
      <c r="C56" s="277" t="s">
        <v>130</v>
      </c>
      <c r="D56" s="278"/>
      <c r="E56" s="278"/>
      <c r="F56" s="278"/>
      <c r="G56" s="279"/>
      <c r="H56" s="280">
        <v>109</v>
      </c>
      <c r="I56" s="286">
        <v>41183</v>
      </c>
      <c r="J56" s="286" t="s">
        <v>131</v>
      </c>
      <c r="K56" s="218">
        <v>30</v>
      </c>
      <c r="L56" s="282" t="s">
        <v>128</v>
      </c>
      <c r="M56" s="283">
        <f t="shared" ref="M56:M61" si="14">N56+Q56</f>
        <v>31321.3</v>
      </c>
      <c r="N56" s="221"/>
      <c r="O56" s="221"/>
      <c r="P56" s="221"/>
      <c r="Q56" s="221">
        <v>31321.3</v>
      </c>
      <c r="R56" s="221"/>
      <c r="S56" s="284"/>
      <c r="T56" s="284"/>
      <c r="U56" s="221">
        <v>31321.3</v>
      </c>
      <c r="V56" s="222">
        <v>7903.2500000000009</v>
      </c>
      <c r="W56" s="285">
        <f t="shared" ref="W56:W61" si="15">U56-V56</f>
        <v>23418.05</v>
      </c>
      <c r="X56" s="283">
        <f t="shared" ref="X56:X61" si="16">Y56+AB56</f>
        <v>31321.3</v>
      </c>
      <c r="Y56" s="221"/>
      <c r="Z56" s="221"/>
      <c r="AA56" s="221"/>
      <c r="AB56" s="221">
        <v>31321.3</v>
      </c>
      <c r="AC56" s="221"/>
      <c r="AD56" s="284"/>
      <c r="AE56" s="284"/>
      <c r="AF56" s="284"/>
      <c r="AG56" s="221">
        <v>31321.3</v>
      </c>
      <c r="AH56" s="222">
        <v>1043.04</v>
      </c>
      <c r="AI56" s="285">
        <f t="shared" ref="AI56:AI61" si="17">AG56-AH56</f>
        <v>30278.26</v>
      </c>
      <c r="AJ56" s="283">
        <f t="shared" ref="AJ56:AJ61" si="18">AK56+AN56</f>
        <v>31321.3</v>
      </c>
      <c r="AK56" s="283">
        <v>0</v>
      </c>
      <c r="AL56" s="221"/>
      <c r="AM56" s="221"/>
      <c r="AN56" s="221">
        <v>31321.3</v>
      </c>
      <c r="AO56" s="221"/>
      <c r="AP56" s="284"/>
      <c r="AQ56" s="221">
        <v>31321.3</v>
      </c>
      <c r="AR56" s="222">
        <f t="shared" ref="AR56:AR61" si="19">V56+AH56</f>
        <v>8946.2900000000009</v>
      </c>
      <c r="AS56" s="285">
        <f t="shared" ref="AS56:AU61" si="20">AQ56-AR56</f>
        <v>22375.01</v>
      </c>
      <c r="AT56" s="144"/>
      <c r="AU56" s="285">
        <f>AS56-AT56</f>
        <v>22375.01</v>
      </c>
      <c r="AV56" s="160"/>
      <c r="AW56" s="162"/>
      <c r="AX56" s="161"/>
      <c r="BC56" s="269"/>
    </row>
    <row r="57" spans="2:55" s="132" customFormat="1" ht="12.75" customHeight="1" outlineLevel="1" x14ac:dyDescent="0.3">
      <c r="B57" s="133"/>
      <c r="C57" s="277" t="s">
        <v>132</v>
      </c>
      <c r="D57" s="278"/>
      <c r="E57" s="278"/>
      <c r="F57" s="278"/>
      <c r="G57" s="279"/>
      <c r="H57" s="280">
        <v>104</v>
      </c>
      <c r="I57" s="286">
        <v>41183</v>
      </c>
      <c r="J57" s="286" t="s">
        <v>133</v>
      </c>
      <c r="K57" s="218">
        <v>30</v>
      </c>
      <c r="L57" s="282" t="s">
        <v>128</v>
      </c>
      <c r="M57" s="283">
        <f t="shared" si="14"/>
        <v>31651.02</v>
      </c>
      <c r="N57" s="221"/>
      <c r="O57" s="221"/>
      <c r="P57" s="221"/>
      <c r="Q57" s="221">
        <v>31651.02</v>
      </c>
      <c r="R57" s="221"/>
      <c r="S57" s="284"/>
      <c r="T57" s="284"/>
      <c r="U57" s="221">
        <v>31651.02</v>
      </c>
      <c r="V57" s="222">
        <v>7893.9900000000007</v>
      </c>
      <c r="W57" s="285">
        <f t="shared" si="15"/>
        <v>23757.03</v>
      </c>
      <c r="X57" s="283">
        <f t="shared" si="16"/>
        <v>31651.02</v>
      </c>
      <c r="Y57" s="221"/>
      <c r="Z57" s="221"/>
      <c r="AA57" s="221"/>
      <c r="AB57" s="221">
        <v>31651.02</v>
      </c>
      <c r="AC57" s="221"/>
      <c r="AD57" s="284"/>
      <c r="AE57" s="284"/>
      <c r="AF57" s="284"/>
      <c r="AG57" s="221">
        <v>31651.02</v>
      </c>
      <c r="AH57" s="222">
        <v>1053.96</v>
      </c>
      <c r="AI57" s="285">
        <f t="shared" si="17"/>
        <v>30597.06</v>
      </c>
      <c r="AJ57" s="283">
        <f t="shared" si="18"/>
        <v>31651.02</v>
      </c>
      <c r="AK57" s="283">
        <v>0</v>
      </c>
      <c r="AL57" s="221"/>
      <c r="AM57" s="221"/>
      <c r="AN57" s="221">
        <v>31651.02</v>
      </c>
      <c r="AO57" s="221"/>
      <c r="AP57" s="284"/>
      <c r="AQ57" s="221">
        <v>31651.02</v>
      </c>
      <c r="AR57" s="222">
        <f t="shared" si="19"/>
        <v>8947.9500000000007</v>
      </c>
      <c r="AS57" s="285">
        <f t="shared" si="20"/>
        <v>22703.07</v>
      </c>
      <c r="AT57" s="144"/>
      <c r="AU57" s="285">
        <f t="shared" si="20"/>
        <v>22703.07</v>
      </c>
      <c r="AV57" s="160"/>
      <c r="AW57" s="162"/>
      <c r="AX57" s="161"/>
      <c r="BC57" s="269"/>
    </row>
    <row r="58" spans="2:55" s="132" customFormat="1" ht="12.75" customHeight="1" outlineLevel="1" x14ac:dyDescent="0.3">
      <c r="B58" s="133"/>
      <c r="C58" s="277" t="s">
        <v>134</v>
      </c>
      <c r="D58" s="278"/>
      <c r="E58" s="278"/>
      <c r="F58" s="278"/>
      <c r="G58" s="279"/>
      <c r="H58" s="280">
        <v>105</v>
      </c>
      <c r="I58" s="286">
        <v>41183</v>
      </c>
      <c r="J58" s="286" t="s">
        <v>133</v>
      </c>
      <c r="K58" s="218">
        <v>30</v>
      </c>
      <c r="L58" s="282" t="s">
        <v>128</v>
      </c>
      <c r="M58" s="283">
        <f t="shared" si="14"/>
        <v>29468.02</v>
      </c>
      <c r="N58" s="221"/>
      <c r="O58" s="221"/>
      <c r="P58" s="221"/>
      <c r="Q58" s="221">
        <v>29468.02</v>
      </c>
      <c r="R58" s="221"/>
      <c r="S58" s="284"/>
      <c r="T58" s="284"/>
      <c r="U58" s="221">
        <v>29468.02</v>
      </c>
      <c r="V58" s="222">
        <v>7651.15</v>
      </c>
      <c r="W58" s="285">
        <f t="shared" si="15"/>
        <v>21816.870000000003</v>
      </c>
      <c r="X58" s="283">
        <f t="shared" si="16"/>
        <v>29468.02</v>
      </c>
      <c r="Y58" s="221"/>
      <c r="Z58" s="221"/>
      <c r="AA58" s="221"/>
      <c r="AB58" s="221">
        <v>29468.02</v>
      </c>
      <c r="AC58" s="221"/>
      <c r="AD58" s="284"/>
      <c r="AE58" s="284"/>
      <c r="AF58" s="284"/>
      <c r="AG58" s="221">
        <v>29468.02</v>
      </c>
      <c r="AH58" s="222">
        <v>981.24</v>
      </c>
      <c r="AI58" s="285">
        <f t="shared" si="17"/>
        <v>28486.78</v>
      </c>
      <c r="AJ58" s="283">
        <f t="shared" si="18"/>
        <v>29468.02</v>
      </c>
      <c r="AK58" s="283">
        <v>0</v>
      </c>
      <c r="AL58" s="221"/>
      <c r="AM58" s="221"/>
      <c r="AN58" s="221">
        <v>29468.02</v>
      </c>
      <c r="AO58" s="221"/>
      <c r="AP58" s="284"/>
      <c r="AQ58" s="221">
        <v>29468.02</v>
      </c>
      <c r="AR58" s="222">
        <f t="shared" si="19"/>
        <v>8632.39</v>
      </c>
      <c r="AS58" s="285">
        <f t="shared" si="20"/>
        <v>20835.63</v>
      </c>
      <c r="AT58" s="144"/>
      <c r="AU58" s="285">
        <f t="shared" si="20"/>
        <v>20835.63</v>
      </c>
      <c r="AV58" s="160"/>
      <c r="AW58" s="162"/>
      <c r="AX58" s="161"/>
      <c r="BC58" s="269"/>
    </row>
    <row r="59" spans="2:55" s="132" customFormat="1" ht="12.75" customHeight="1" outlineLevel="1" x14ac:dyDescent="0.3">
      <c r="B59" s="133"/>
      <c r="C59" s="277" t="s">
        <v>135</v>
      </c>
      <c r="D59" s="278"/>
      <c r="E59" s="278"/>
      <c r="F59" s="278"/>
      <c r="G59" s="279"/>
      <c r="H59" s="280">
        <v>106</v>
      </c>
      <c r="I59" s="286">
        <v>41183</v>
      </c>
      <c r="J59" s="286" t="s">
        <v>131</v>
      </c>
      <c r="K59" s="218">
        <v>30</v>
      </c>
      <c r="L59" s="282" t="s">
        <v>128</v>
      </c>
      <c r="M59" s="283">
        <f t="shared" si="14"/>
        <v>3834.09</v>
      </c>
      <c r="N59" s="221"/>
      <c r="O59" s="221"/>
      <c r="P59" s="221"/>
      <c r="Q59" s="221">
        <v>3834.09</v>
      </c>
      <c r="R59" s="221"/>
      <c r="S59" s="284"/>
      <c r="T59" s="284"/>
      <c r="U59" s="221">
        <v>3834.09</v>
      </c>
      <c r="V59" s="222">
        <v>750.40000000000009</v>
      </c>
      <c r="W59" s="285">
        <f t="shared" si="15"/>
        <v>3083.69</v>
      </c>
      <c r="X59" s="283">
        <f t="shared" si="16"/>
        <v>3834.09</v>
      </c>
      <c r="Y59" s="221"/>
      <c r="Z59" s="221"/>
      <c r="AA59" s="221"/>
      <c r="AB59" s="221">
        <v>3834.09</v>
      </c>
      <c r="AC59" s="221"/>
      <c r="AD59" s="284"/>
      <c r="AE59" s="284"/>
      <c r="AF59" s="284"/>
      <c r="AG59" s="221">
        <v>3834.09</v>
      </c>
      <c r="AH59" s="222">
        <v>127.68</v>
      </c>
      <c r="AI59" s="285">
        <f t="shared" si="17"/>
        <v>3706.4100000000003</v>
      </c>
      <c r="AJ59" s="283">
        <f t="shared" si="18"/>
        <v>3834.09</v>
      </c>
      <c r="AK59" s="283">
        <v>0</v>
      </c>
      <c r="AL59" s="221"/>
      <c r="AM59" s="221"/>
      <c r="AN59" s="221">
        <v>3834.09</v>
      </c>
      <c r="AO59" s="221"/>
      <c r="AP59" s="284"/>
      <c r="AQ59" s="221">
        <v>3834.09</v>
      </c>
      <c r="AR59" s="222">
        <f t="shared" si="19"/>
        <v>878.08000000000015</v>
      </c>
      <c r="AS59" s="285">
        <f t="shared" si="20"/>
        <v>2956.01</v>
      </c>
      <c r="AT59" s="144"/>
      <c r="AU59" s="285">
        <f t="shared" si="20"/>
        <v>2956.01</v>
      </c>
      <c r="AV59" s="160"/>
      <c r="AW59" s="162"/>
      <c r="AX59" s="161"/>
      <c r="BC59" s="269"/>
    </row>
    <row r="60" spans="2:55" s="132" customFormat="1" ht="12.75" customHeight="1" outlineLevel="1" x14ac:dyDescent="0.3">
      <c r="B60" s="133"/>
      <c r="C60" s="277" t="s">
        <v>136</v>
      </c>
      <c r="D60" s="278"/>
      <c r="E60" s="278"/>
      <c r="F60" s="278"/>
      <c r="G60" s="279"/>
      <c r="H60" s="280">
        <v>107</v>
      </c>
      <c r="I60" s="286">
        <v>41183</v>
      </c>
      <c r="J60" s="286" t="s">
        <v>137</v>
      </c>
      <c r="K60" s="218">
        <v>30</v>
      </c>
      <c r="L60" s="282" t="s">
        <v>128</v>
      </c>
      <c r="M60" s="283">
        <f t="shared" si="14"/>
        <v>25489.16</v>
      </c>
      <c r="N60" s="221"/>
      <c r="O60" s="221"/>
      <c r="P60" s="221"/>
      <c r="Q60" s="221">
        <v>25489.16</v>
      </c>
      <c r="R60" s="221"/>
      <c r="S60" s="284"/>
      <c r="T60" s="284"/>
      <c r="U60" s="221">
        <v>25489.16</v>
      </c>
      <c r="V60" s="222">
        <v>6901.41</v>
      </c>
      <c r="W60" s="285">
        <f t="shared" si="15"/>
        <v>18587.75</v>
      </c>
      <c r="X60" s="283">
        <f t="shared" si="16"/>
        <v>25489.16</v>
      </c>
      <c r="Y60" s="221"/>
      <c r="Z60" s="221"/>
      <c r="AA60" s="221"/>
      <c r="AB60" s="221">
        <v>25489.16</v>
      </c>
      <c r="AC60" s="221"/>
      <c r="AD60" s="284"/>
      <c r="AE60" s="284"/>
      <c r="AF60" s="284"/>
      <c r="AG60" s="221">
        <v>25489.16</v>
      </c>
      <c r="AH60" s="222">
        <v>848.76</v>
      </c>
      <c r="AI60" s="285">
        <f t="shared" si="17"/>
        <v>24640.400000000001</v>
      </c>
      <c r="AJ60" s="283">
        <f t="shared" si="18"/>
        <v>25489.16</v>
      </c>
      <c r="AK60" s="283">
        <v>0</v>
      </c>
      <c r="AL60" s="221"/>
      <c r="AM60" s="221"/>
      <c r="AN60" s="221">
        <v>25489.16</v>
      </c>
      <c r="AO60" s="221"/>
      <c r="AP60" s="284"/>
      <c r="AQ60" s="221">
        <v>25489.16</v>
      </c>
      <c r="AR60" s="222">
        <f t="shared" si="19"/>
        <v>7750.17</v>
      </c>
      <c r="AS60" s="285">
        <f t="shared" si="20"/>
        <v>17738.989999999998</v>
      </c>
      <c r="AT60" s="144"/>
      <c r="AU60" s="285">
        <f t="shared" si="20"/>
        <v>17738.989999999998</v>
      </c>
      <c r="AV60" s="160"/>
      <c r="AW60" s="162"/>
      <c r="AX60" s="161"/>
      <c r="BC60" s="269"/>
    </row>
    <row r="61" spans="2:55" s="132" customFormat="1" ht="12.75" customHeight="1" outlineLevel="1" x14ac:dyDescent="0.3">
      <c r="B61" s="133"/>
      <c r="C61" s="277" t="s">
        <v>138</v>
      </c>
      <c r="D61" s="278"/>
      <c r="E61" s="278"/>
      <c r="F61" s="278"/>
      <c r="G61" s="279"/>
      <c r="H61" s="280">
        <v>108</v>
      </c>
      <c r="I61" s="286">
        <v>41183</v>
      </c>
      <c r="J61" s="286" t="s">
        <v>131</v>
      </c>
      <c r="K61" s="218">
        <v>30</v>
      </c>
      <c r="L61" s="282" t="s">
        <v>128</v>
      </c>
      <c r="M61" s="283">
        <f t="shared" si="14"/>
        <v>20204.080000000002</v>
      </c>
      <c r="N61" s="221"/>
      <c r="O61" s="221"/>
      <c r="P61" s="221"/>
      <c r="Q61" s="221">
        <v>20204.080000000002</v>
      </c>
      <c r="R61" s="221"/>
      <c r="S61" s="284"/>
      <c r="T61" s="284"/>
      <c r="U61" s="221">
        <v>20204.080000000002</v>
      </c>
      <c r="V61" s="222">
        <v>5290.71</v>
      </c>
      <c r="W61" s="285">
        <f t="shared" si="15"/>
        <v>14913.370000000003</v>
      </c>
      <c r="X61" s="283">
        <f t="shared" si="16"/>
        <v>20204.080000000002</v>
      </c>
      <c r="Y61" s="221"/>
      <c r="Z61" s="221"/>
      <c r="AA61" s="221"/>
      <c r="AB61" s="221">
        <v>20204.080000000002</v>
      </c>
      <c r="AC61" s="221"/>
      <c r="AD61" s="284"/>
      <c r="AE61" s="284"/>
      <c r="AF61" s="284"/>
      <c r="AG61" s="221">
        <v>20204.080000000002</v>
      </c>
      <c r="AH61" s="222">
        <v>672.84</v>
      </c>
      <c r="AI61" s="285">
        <f t="shared" si="17"/>
        <v>19531.240000000002</v>
      </c>
      <c r="AJ61" s="283">
        <f t="shared" si="18"/>
        <v>20204.080000000002</v>
      </c>
      <c r="AK61" s="283">
        <v>0</v>
      </c>
      <c r="AL61" s="221"/>
      <c r="AM61" s="221"/>
      <c r="AN61" s="221">
        <v>20204.080000000002</v>
      </c>
      <c r="AO61" s="221"/>
      <c r="AP61" s="284"/>
      <c r="AQ61" s="221">
        <v>20204.080000000002</v>
      </c>
      <c r="AR61" s="222">
        <f t="shared" si="19"/>
        <v>5963.55</v>
      </c>
      <c r="AS61" s="285">
        <f t="shared" si="20"/>
        <v>14240.530000000002</v>
      </c>
      <c r="AT61" s="144"/>
      <c r="AU61" s="285">
        <f t="shared" si="20"/>
        <v>14240.530000000002</v>
      </c>
      <c r="AV61" s="160"/>
      <c r="AW61" s="162"/>
      <c r="AX61" s="161"/>
      <c r="BC61" s="269"/>
    </row>
    <row r="62" spans="2:55" s="132" customFormat="1" ht="13.8" outlineLevel="1" x14ac:dyDescent="0.3">
      <c r="B62" s="148"/>
      <c r="C62" s="287" t="s">
        <v>139</v>
      </c>
      <c r="D62" s="288"/>
      <c r="E62" s="288"/>
      <c r="F62" s="288"/>
      <c r="G62" s="289"/>
      <c r="H62" s="152"/>
      <c r="I62" s="152"/>
      <c r="J62" s="152"/>
      <c r="K62" s="152"/>
      <c r="L62" s="153"/>
      <c r="M62" s="154"/>
      <c r="N62" s="155"/>
      <c r="O62" s="155"/>
      <c r="P62" s="155"/>
      <c r="Q62" s="155"/>
      <c r="R62" s="155"/>
      <c r="S62" s="156"/>
      <c r="T62" s="156"/>
      <c r="U62" s="155"/>
      <c r="V62" s="157"/>
      <c r="W62" s="158"/>
      <c r="X62" s="154"/>
      <c r="Y62" s="155"/>
      <c r="Z62" s="155"/>
      <c r="AA62" s="155"/>
      <c r="AB62" s="155"/>
      <c r="AC62" s="155"/>
      <c r="AD62" s="156"/>
      <c r="AE62" s="156"/>
      <c r="AF62" s="156"/>
      <c r="AG62" s="155"/>
      <c r="AH62" s="157"/>
      <c r="AI62" s="158"/>
      <c r="AJ62" s="154"/>
      <c r="AK62" s="155"/>
      <c r="AL62" s="155"/>
      <c r="AM62" s="155"/>
      <c r="AN62" s="155"/>
      <c r="AO62" s="155"/>
      <c r="AP62" s="156"/>
      <c r="AQ62" s="155"/>
      <c r="AR62" s="157"/>
      <c r="AS62" s="158"/>
      <c r="AT62" s="144"/>
      <c r="AU62" s="162"/>
      <c r="AV62" s="160"/>
      <c r="AW62" s="162"/>
      <c r="AX62" s="161"/>
      <c r="BC62" s="269"/>
    </row>
    <row r="63" spans="2:55" s="132" customFormat="1" ht="24.75" customHeight="1" outlineLevel="1" x14ac:dyDescent="0.3">
      <c r="B63" s="148"/>
      <c r="C63" s="149" t="s">
        <v>140</v>
      </c>
      <c r="D63" s="150"/>
      <c r="E63" s="150"/>
      <c r="F63" s="150"/>
      <c r="G63" s="151"/>
      <c r="H63" s="152"/>
      <c r="I63" s="152"/>
      <c r="J63" s="152"/>
      <c r="K63" s="152"/>
      <c r="L63" s="153"/>
      <c r="M63" s="154"/>
      <c r="N63" s="155"/>
      <c r="O63" s="155"/>
      <c r="P63" s="155"/>
      <c r="Q63" s="155"/>
      <c r="R63" s="155"/>
      <c r="S63" s="156"/>
      <c r="T63" s="156"/>
      <c r="U63" s="155"/>
      <c r="V63" s="157"/>
      <c r="W63" s="158"/>
      <c r="X63" s="154"/>
      <c r="Y63" s="155"/>
      <c r="Z63" s="155"/>
      <c r="AA63" s="155"/>
      <c r="AB63" s="155"/>
      <c r="AC63" s="155"/>
      <c r="AD63" s="156"/>
      <c r="AE63" s="156"/>
      <c r="AF63" s="156"/>
      <c r="AG63" s="155"/>
      <c r="AH63" s="157"/>
      <c r="AI63" s="158"/>
      <c r="AJ63" s="154"/>
      <c r="AK63" s="155"/>
      <c r="AL63" s="155"/>
      <c r="AM63" s="155"/>
      <c r="AN63" s="155"/>
      <c r="AO63" s="155"/>
      <c r="AP63" s="156"/>
      <c r="AQ63" s="155"/>
      <c r="AR63" s="157"/>
      <c r="AS63" s="158"/>
      <c r="AT63" s="144"/>
      <c r="AU63" s="162"/>
      <c r="AV63" s="160"/>
      <c r="AW63" s="162"/>
      <c r="AX63" s="161"/>
    </row>
    <row r="64" spans="2:55" s="132" customFormat="1" ht="24.75" customHeight="1" outlineLevel="1" x14ac:dyDescent="0.3">
      <c r="B64" s="256"/>
      <c r="C64" s="290" t="s">
        <v>141</v>
      </c>
      <c r="D64" s="291"/>
      <c r="E64" s="291"/>
      <c r="F64" s="291"/>
      <c r="G64" s="292"/>
      <c r="H64" s="167"/>
      <c r="I64" s="167"/>
      <c r="J64" s="167"/>
      <c r="K64" s="167"/>
      <c r="L64" s="168"/>
      <c r="M64" s="169">
        <f>M65+M66</f>
        <v>119812.58000000002</v>
      </c>
      <c r="N64" s="169">
        <f t="shared" ref="N64:AR64" si="21">N65+N66</f>
        <v>0</v>
      </c>
      <c r="O64" s="169">
        <f t="shared" si="21"/>
        <v>0</v>
      </c>
      <c r="P64" s="169">
        <f t="shared" si="21"/>
        <v>0</v>
      </c>
      <c r="Q64" s="169">
        <f t="shared" si="21"/>
        <v>119812.58000000002</v>
      </c>
      <c r="R64" s="169">
        <f t="shared" si="21"/>
        <v>0</v>
      </c>
      <c r="S64" s="169">
        <f t="shared" si="21"/>
        <v>0</v>
      </c>
      <c r="T64" s="169"/>
      <c r="U64" s="169">
        <f t="shared" si="21"/>
        <v>119812.58000000002</v>
      </c>
      <c r="V64" s="169">
        <f t="shared" si="21"/>
        <v>45005.13</v>
      </c>
      <c r="W64" s="169">
        <f>W65+W66</f>
        <v>74807.450000000012</v>
      </c>
      <c r="X64" s="169">
        <f t="shared" si="21"/>
        <v>119812.58000000002</v>
      </c>
      <c r="Y64" s="169">
        <f t="shared" si="21"/>
        <v>0</v>
      </c>
      <c r="Z64" s="169">
        <f t="shared" si="21"/>
        <v>0</v>
      </c>
      <c r="AA64" s="169">
        <f t="shared" si="21"/>
        <v>0</v>
      </c>
      <c r="AB64" s="169">
        <f t="shared" si="21"/>
        <v>119812.58000000002</v>
      </c>
      <c r="AC64" s="169">
        <f t="shared" si="21"/>
        <v>0</v>
      </c>
      <c r="AD64" s="169"/>
      <c r="AE64" s="169"/>
      <c r="AF64" s="169">
        <f t="shared" si="21"/>
        <v>0</v>
      </c>
      <c r="AG64" s="169">
        <f t="shared" si="21"/>
        <v>119812.58000000002</v>
      </c>
      <c r="AH64" s="169">
        <f t="shared" si="21"/>
        <v>5699.64</v>
      </c>
      <c r="AI64" s="169">
        <f t="shared" si="21"/>
        <v>114112.94</v>
      </c>
      <c r="AJ64" s="169">
        <f t="shared" si="21"/>
        <v>119812.58000000002</v>
      </c>
      <c r="AK64" s="169">
        <f t="shared" si="21"/>
        <v>0</v>
      </c>
      <c r="AL64" s="169">
        <f t="shared" si="21"/>
        <v>0</v>
      </c>
      <c r="AM64" s="169">
        <f t="shared" si="21"/>
        <v>0</v>
      </c>
      <c r="AN64" s="169">
        <f>AN65+AN66</f>
        <v>119812.58000000002</v>
      </c>
      <c r="AO64" s="169">
        <f t="shared" si="21"/>
        <v>0</v>
      </c>
      <c r="AP64" s="169">
        <f t="shared" si="21"/>
        <v>0</v>
      </c>
      <c r="AQ64" s="169">
        <f t="shared" si="21"/>
        <v>119812.58000000002</v>
      </c>
      <c r="AR64" s="169">
        <f t="shared" si="21"/>
        <v>50704.77</v>
      </c>
      <c r="AS64" s="169">
        <f>AS65+AS66</f>
        <v>69107.810000000012</v>
      </c>
      <c r="AT64" s="170"/>
      <c r="AU64" s="169">
        <f>AU65+AU66</f>
        <v>69107.810000000012</v>
      </c>
      <c r="AV64" s="169">
        <f>AV65+AV66</f>
        <v>0</v>
      </c>
      <c r="AW64" s="169">
        <f>AW65+AW66</f>
        <v>0</v>
      </c>
      <c r="AX64" s="169">
        <f>AX65+AX66</f>
        <v>0</v>
      </c>
    </row>
    <row r="65" spans="2:55" s="132" customFormat="1" ht="12.75" customHeight="1" outlineLevel="1" x14ac:dyDescent="0.3">
      <c r="B65" s="148"/>
      <c r="C65" s="277" t="s">
        <v>142</v>
      </c>
      <c r="D65" s="278"/>
      <c r="E65" s="278"/>
      <c r="F65" s="278"/>
      <c r="G65" s="279"/>
      <c r="H65" s="280">
        <v>101</v>
      </c>
      <c r="I65" s="281">
        <v>41183</v>
      </c>
      <c r="J65" s="281"/>
      <c r="K65" s="218">
        <v>27</v>
      </c>
      <c r="L65" s="282" t="s">
        <v>128</v>
      </c>
      <c r="M65" s="283">
        <f>N65+Q65</f>
        <v>77168.570000000007</v>
      </c>
      <c r="N65" s="221"/>
      <c r="O65" s="221"/>
      <c r="P65" s="221"/>
      <c r="Q65" s="221">
        <v>77168.570000000007</v>
      </c>
      <c r="R65" s="221"/>
      <c r="S65" s="284"/>
      <c r="T65" s="284"/>
      <c r="U65" s="221">
        <v>77168.570000000007</v>
      </c>
      <c r="V65" s="222">
        <v>23317.98</v>
      </c>
      <c r="W65" s="285">
        <f>U65-V65</f>
        <v>53850.590000000011</v>
      </c>
      <c r="X65" s="283">
        <f>Y65+AB65</f>
        <v>77168.570000000007</v>
      </c>
      <c r="Y65" s="221"/>
      <c r="Z65" s="221"/>
      <c r="AA65" s="221"/>
      <c r="AB65" s="221">
        <v>77168.570000000007</v>
      </c>
      <c r="AC65" s="221"/>
      <c r="AD65" s="284"/>
      <c r="AE65" s="284"/>
      <c r="AF65" s="284"/>
      <c r="AG65" s="221">
        <v>77168.570000000007</v>
      </c>
      <c r="AH65" s="222">
        <v>2855.28</v>
      </c>
      <c r="AI65" s="285">
        <f>AG65-AH65</f>
        <v>74313.290000000008</v>
      </c>
      <c r="AJ65" s="283">
        <f>AK65+AN65</f>
        <v>77168.570000000007</v>
      </c>
      <c r="AK65" s="283">
        <v>0</v>
      </c>
      <c r="AL65" s="221"/>
      <c r="AM65" s="221"/>
      <c r="AN65" s="221">
        <v>77168.570000000007</v>
      </c>
      <c r="AO65" s="221"/>
      <c r="AP65" s="284"/>
      <c r="AQ65" s="221">
        <v>77168.570000000007</v>
      </c>
      <c r="AR65" s="222">
        <f>V65+AH65</f>
        <v>26173.26</v>
      </c>
      <c r="AS65" s="285">
        <f>AQ65-AR65</f>
        <v>50995.310000000012</v>
      </c>
      <c r="AT65" s="144"/>
      <c r="AU65" s="285">
        <f>AS65-AT65</f>
        <v>50995.310000000012</v>
      </c>
      <c r="AV65" s="160"/>
      <c r="AW65" s="162"/>
      <c r="AX65" s="161"/>
      <c r="BC65" s="269"/>
    </row>
    <row r="66" spans="2:55" s="132" customFormat="1" ht="12.75" customHeight="1" outlineLevel="1" x14ac:dyDescent="0.3">
      <c r="B66" s="148"/>
      <c r="C66" s="277" t="s">
        <v>143</v>
      </c>
      <c r="D66" s="278"/>
      <c r="E66" s="278"/>
      <c r="F66" s="278"/>
      <c r="G66" s="279"/>
      <c r="H66" s="280">
        <v>98</v>
      </c>
      <c r="I66" s="286">
        <v>41183</v>
      </c>
      <c r="J66" s="286" t="s">
        <v>131</v>
      </c>
      <c r="K66" s="218">
        <v>15</v>
      </c>
      <c r="L66" s="282" t="s">
        <v>128</v>
      </c>
      <c r="M66" s="283">
        <f>N66+Q66</f>
        <v>42644.01</v>
      </c>
      <c r="N66" s="221"/>
      <c r="O66" s="221"/>
      <c r="P66" s="221"/>
      <c r="Q66" s="221">
        <v>42644.01</v>
      </c>
      <c r="R66" s="221"/>
      <c r="S66" s="284"/>
      <c r="T66" s="284"/>
      <c r="U66" s="221">
        <v>42644.01</v>
      </c>
      <c r="V66" s="222">
        <v>21687.149999999998</v>
      </c>
      <c r="W66" s="285">
        <f>U66-V66</f>
        <v>20956.860000000004</v>
      </c>
      <c r="X66" s="283">
        <f>Y66+AB66</f>
        <v>42644.01</v>
      </c>
      <c r="Y66" s="221"/>
      <c r="Z66" s="221"/>
      <c r="AA66" s="221"/>
      <c r="AB66" s="221">
        <v>42644.01</v>
      </c>
      <c r="AC66" s="221"/>
      <c r="AD66" s="284"/>
      <c r="AE66" s="284"/>
      <c r="AF66" s="284"/>
      <c r="AG66" s="221">
        <v>42644.01</v>
      </c>
      <c r="AH66" s="222">
        <v>2844.36</v>
      </c>
      <c r="AI66" s="285">
        <f>AG66-AH66</f>
        <v>39799.65</v>
      </c>
      <c r="AJ66" s="283">
        <f>AK66+AN66</f>
        <v>42644.01</v>
      </c>
      <c r="AK66" s="283">
        <v>0</v>
      </c>
      <c r="AL66" s="221"/>
      <c r="AM66" s="221"/>
      <c r="AN66" s="221">
        <v>42644.01</v>
      </c>
      <c r="AO66" s="221"/>
      <c r="AP66" s="284"/>
      <c r="AQ66" s="221">
        <v>42644.01</v>
      </c>
      <c r="AR66" s="222">
        <f>V66+AH66</f>
        <v>24531.51</v>
      </c>
      <c r="AS66" s="285">
        <f>AQ66-AR66</f>
        <v>18112.500000000004</v>
      </c>
      <c r="AT66" s="144"/>
      <c r="AU66" s="285">
        <f>AS66-AT66</f>
        <v>18112.500000000004</v>
      </c>
      <c r="AV66" s="160"/>
      <c r="AW66" s="162"/>
      <c r="AX66" s="161"/>
      <c r="BC66" s="269"/>
    </row>
    <row r="67" spans="2:55" s="132" customFormat="1" ht="12.75" customHeight="1" outlineLevel="1" x14ac:dyDescent="0.3">
      <c r="B67" s="256"/>
      <c r="C67" s="290" t="s">
        <v>144</v>
      </c>
      <c r="D67" s="291"/>
      <c r="E67" s="291"/>
      <c r="F67" s="291"/>
      <c r="G67" s="292"/>
      <c r="H67" s="167"/>
      <c r="I67" s="167"/>
      <c r="J67" s="167"/>
      <c r="K67" s="167"/>
      <c r="L67" s="168"/>
      <c r="M67" s="169">
        <f>M68</f>
        <v>109843.27</v>
      </c>
      <c r="N67" s="169">
        <f>N68</f>
        <v>0</v>
      </c>
      <c r="O67" s="169">
        <f t="shared" ref="O67:AR67" si="22">O68</f>
        <v>0</v>
      </c>
      <c r="P67" s="169">
        <f t="shared" si="22"/>
        <v>0</v>
      </c>
      <c r="Q67" s="169">
        <f t="shared" si="22"/>
        <v>109843.27</v>
      </c>
      <c r="R67" s="169">
        <f t="shared" si="22"/>
        <v>0</v>
      </c>
      <c r="S67" s="169">
        <f t="shared" si="22"/>
        <v>0</v>
      </c>
      <c r="T67" s="169"/>
      <c r="U67" s="169">
        <f t="shared" si="22"/>
        <v>109843.27</v>
      </c>
      <c r="V67" s="169">
        <f t="shared" si="22"/>
        <v>33190.679999999993</v>
      </c>
      <c r="W67" s="169">
        <f t="shared" si="22"/>
        <v>76652.590000000011</v>
      </c>
      <c r="X67" s="169">
        <f t="shared" si="22"/>
        <v>109843.27</v>
      </c>
      <c r="Y67" s="169">
        <f t="shared" si="22"/>
        <v>0</v>
      </c>
      <c r="Z67" s="169">
        <f t="shared" si="22"/>
        <v>0</v>
      </c>
      <c r="AA67" s="169">
        <f t="shared" si="22"/>
        <v>0</v>
      </c>
      <c r="AB67" s="169">
        <f t="shared" si="22"/>
        <v>109843.27</v>
      </c>
      <c r="AC67" s="169">
        <f t="shared" si="22"/>
        <v>0</v>
      </c>
      <c r="AD67" s="169"/>
      <c r="AE67" s="169"/>
      <c r="AF67" s="169">
        <f t="shared" si="22"/>
        <v>0</v>
      </c>
      <c r="AG67" s="169">
        <f t="shared" si="22"/>
        <v>109843.27</v>
      </c>
      <c r="AH67" s="169">
        <f t="shared" si="22"/>
        <v>4064.16</v>
      </c>
      <c r="AI67" s="169">
        <f t="shared" si="22"/>
        <v>105779.11</v>
      </c>
      <c r="AJ67" s="169">
        <f t="shared" si="22"/>
        <v>109843.27</v>
      </c>
      <c r="AK67" s="169">
        <f t="shared" si="22"/>
        <v>0</v>
      </c>
      <c r="AL67" s="169">
        <f t="shared" si="22"/>
        <v>0</v>
      </c>
      <c r="AM67" s="169">
        <f t="shared" si="22"/>
        <v>0</v>
      </c>
      <c r="AN67" s="169">
        <f t="shared" si="22"/>
        <v>109843.27</v>
      </c>
      <c r="AO67" s="169">
        <f t="shared" si="22"/>
        <v>0</v>
      </c>
      <c r="AP67" s="169">
        <f t="shared" si="22"/>
        <v>0</v>
      </c>
      <c r="AQ67" s="169">
        <f t="shared" si="22"/>
        <v>109843.27</v>
      </c>
      <c r="AR67" s="169">
        <f t="shared" si="22"/>
        <v>37254.839999999997</v>
      </c>
      <c r="AS67" s="169">
        <f>AS68</f>
        <v>72588.430000000008</v>
      </c>
      <c r="AT67" s="170"/>
      <c r="AU67" s="169">
        <f>AU68</f>
        <v>72588.430000000008</v>
      </c>
      <c r="AV67" s="169">
        <f>AV68</f>
        <v>0</v>
      </c>
      <c r="AW67" s="169">
        <f>AW68</f>
        <v>0</v>
      </c>
      <c r="AX67" s="169">
        <f>AX68</f>
        <v>0</v>
      </c>
    </row>
    <row r="68" spans="2:55" s="132" customFormat="1" ht="12.75" customHeight="1" outlineLevel="1" x14ac:dyDescent="0.3">
      <c r="B68" s="148"/>
      <c r="C68" s="277" t="s">
        <v>145</v>
      </c>
      <c r="D68" s="278"/>
      <c r="E68" s="278"/>
      <c r="F68" s="278"/>
      <c r="G68" s="279"/>
      <c r="H68" s="280">
        <v>103</v>
      </c>
      <c r="I68" s="281">
        <v>41183</v>
      </c>
      <c r="J68" s="281"/>
      <c r="K68" s="218">
        <v>27</v>
      </c>
      <c r="L68" s="282" t="s">
        <v>128</v>
      </c>
      <c r="M68" s="293">
        <f>N68+Q68</f>
        <v>109843.27</v>
      </c>
      <c r="N68" s="294"/>
      <c r="O68" s="294"/>
      <c r="P68" s="294"/>
      <c r="Q68" s="294">
        <v>109843.27</v>
      </c>
      <c r="R68" s="294"/>
      <c r="S68" s="220"/>
      <c r="T68" s="220"/>
      <c r="U68" s="294">
        <v>109843.27</v>
      </c>
      <c r="V68" s="295">
        <v>33190.679999999993</v>
      </c>
      <c r="W68" s="296">
        <f>U68-V68</f>
        <v>76652.590000000011</v>
      </c>
      <c r="X68" s="283">
        <f>Y68+AB68</f>
        <v>109843.27</v>
      </c>
      <c r="Y68" s="221"/>
      <c r="Z68" s="221"/>
      <c r="AA68" s="221"/>
      <c r="AB68" s="221">
        <v>109843.27</v>
      </c>
      <c r="AC68" s="221"/>
      <c r="AD68" s="284"/>
      <c r="AE68" s="284"/>
      <c r="AF68" s="284"/>
      <c r="AG68" s="221">
        <v>109843.27</v>
      </c>
      <c r="AH68" s="222">
        <v>4064.16</v>
      </c>
      <c r="AI68" s="285">
        <f>AG68-AH68</f>
        <v>105779.11</v>
      </c>
      <c r="AJ68" s="283">
        <f>AK68+AN68</f>
        <v>109843.27</v>
      </c>
      <c r="AK68" s="283">
        <v>0</v>
      </c>
      <c r="AL68" s="221"/>
      <c r="AM68" s="221"/>
      <c r="AN68" s="221">
        <v>109843.27</v>
      </c>
      <c r="AO68" s="221"/>
      <c r="AP68" s="284"/>
      <c r="AQ68" s="221">
        <v>109843.27</v>
      </c>
      <c r="AR68" s="222">
        <f>V68+AH68</f>
        <v>37254.839999999997</v>
      </c>
      <c r="AS68" s="285">
        <f>AQ68-AR68</f>
        <v>72588.430000000008</v>
      </c>
      <c r="AT68" s="144"/>
      <c r="AU68" s="285">
        <f>AS68-AT68</f>
        <v>72588.430000000008</v>
      </c>
      <c r="AV68" s="160"/>
      <c r="AW68" s="162"/>
      <c r="AX68" s="161"/>
      <c r="BC68" s="269"/>
    </row>
    <row r="69" spans="2:55" s="132" customFormat="1" ht="12.75" customHeight="1" x14ac:dyDescent="0.3">
      <c r="B69" s="297" t="s">
        <v>146</v>
      </c>
      <c r="C69" s="298" t="s">
        <v>147</v>
      </c>
      <c r="D69" s="299"/>
      <c r="E69" s="299"/>
      <c r="F69" s="299"/>
      <c r="G69" s="300"/>
      <c r="H69" s="301"/>
      <c r="I69" s="301"/>
      <c r="J69" s="301"/>
      <c r="K69" s="301"/>
      <c r="L69" s="302"/>
      <c r="M69" s="303">
        <f t="shared" ref="M69:AS69" si="23">M73+M75+M79+M81</f>
        <v>1184208.78</v>
      </c>
      <c r="N69" s="303">
        <f t="shared" si="23"/>
        <v>0</v>
      </c>
      <c r="O69" s="303">
        <f t="shared" si="23"/>
        <v>0</v>
      </c>
      <c r="P69" s="303">
        <f t="shared" si="23"/>
        <v>0</v>
      </c>
      <c r="Q69" s="303">
        <f t="shared" si="23"/>
        <v>1184208.78</v>
      </c>
      <c r="R69" s="303">
        <f t="shared" si="23"/>
        <v>0</v>
      </c>
      <c r="S69" s="303">
        <f t="shared" si="23"/>
        <v>0</v>
      </c>
      <c r="T69" s="303"/>
      <c r="U69" s="303">
        <f t="shared" si="23"/>
        <v>1184208.78</v>
      </c>
      <c r="V69" s="303">
        <f t="shared" si="23"/>
        <v>592025.14999999991</v>
      </c>
      <c r="W69" s="303">
        <f t="shared" si="23"/>
        <v>592183.63</v>
      </c>
      <c r="X69" s="303">
        <f t="shared" si="23"/>
        <v>1222179.78</v>
      </c>
      <c r="Y69" s="303">
        <f t="shared" si="23"/>
        <v>0</v>
      </c>
      <c r="Z69" s="303">
        <f t="shared" si="23"/>
        <v>0</v>
      </c>
      <c r="AA69" s="303">
        <f t="shared" si="23"/>
        <v>0</v>
      </c>
      <c r="AB69" s="303">
        <f t="shared" si="23"/>
        <v>1222179.78</v>
      </c>
      <c r="AC69" s="303">
        <f t="shared" si="23"/>
        <v>2755</v>
      </c>
      <c r="AD69" s="303"/>
      <c r="AE69" s="303"/>
      <c r="AF69" s="303">
        <f t="shared" si="23"/>
        <v>0</v>
      </c>
      <c r="AG69" s="303">
        <f t="shared" si="23"/>
        <v>1222179.78</v>
      </c>
      <c r="AH69" s="303">
        <f t="shared" si="23"/>
        <v>78546.179999999993</v>
      </c>
      <c r="AI69" s="303">
        <f t="shared" si="23"/>
        <v>1143633.5999999999</v>
      </c>
      <c r="AJ69" s="303">
        <f t="shared" si="23"/>
        <v>1222179.78</v>
      </c>
      <c r="AK69" s="303">
        <f t="shared" si="23"/>
        <v>0</v>
      </c>
      <c r="AL69" s="303">
        <f t="shared" si="23"/>
        <v>0</v>
      </c>
      <c r="AM69" s="303">
        <f t="shared" si="23"/>
        <v>0</v>
      </c>
      <c r="AN69" s="303">
        <f t="shared" si="23"/>
        <v>1222179.78</v>
      </c>
      <c r="AO69" s="303">
        <f>AO73+AO75+AO79+AO81</f>
        <v>13775</v>
      </c>
      <c r="AP69" s="303">
        <f t="shared" si="23"/>
        <v>0</v>
      </c>
      <c r="AQ69" s="303">
        <f t="shared" si="23"/>
        <v>1222179.78</v>
      </c>
      <c r="AR69" s="303">
        <f t="shared" si="23"/>
        <v>670571.32999999996</v>
      </c>
      <c r="AS69" s="303">
        <f t="shared" si="23"/>
        <v>551608.44999999995</v>
      </c>
      <c r="AT69" s="170"/>
      <c r="AU69" s="303">
        <f>AU73+AU75+AU79+AU81</f>
        <v>551608.16</v>
      </c>
      <c r="AV69" s="303">
        <f>AV73+AV75+AV79+AV81</f>
        <v>0</v>
      </c>
      <c r="AW69" s="303">
        <f>AW73+AW75+AW79+AW81</f>
        <v>0</v>
      </c>
      <c r="AX69" s="303">
        <f>AX73+AX75+AX79+AX81</f>
        <v>0</v>
      </c>
    </row>
    <row r="70" spans="2:55" s="132" customFormat="1" ht="26.25" customHeight="1" outlineLevel="1" x14ac:dyDescent="0.3">
      <c r="B70" s="148"/>
      <c r="C70" s="304" t="s">
        <v>148</v>
      </c>
      <c r="D70" s="305"/>
      <c r="E70" s="305"/>
      <c r="F70" s="305"/>
      <c r="G70" s="306"/>
      <c r="H70" s="152"/>
      <c r="I70" s="152"/>
      <c r="J70" s="152"/>
      <c r="K70" s="152"/>
      <c r="L70" s="153"/>
      <c r="M70" s="170">
        <v>0</v>
      </c>
      <c r="N70" s="170">
        <v>0</v>
      </c>
      <c r="O70" s="170">
        <v>0</v>
      </c>
      <c r="P70" s="170">
        <v>0</v>
      </c>
      <c r="Q70" s="170">
        <v>0</v>
      </c>
      <c r="R70" s="170">
        <v>0</v>
      </c>
      <c r="S70" s="170">
        <v>0</v>
      </c>
      <c r="T70" s="170"/>
      <c r="U70" s="170">
        <v>0</v>
      </c>
      <c r="V70" s="170">
        <v>0</v>
      </c>
      <c r="W70" s="170">
        <v>0</v>
      </c>
      <c r="X70" s="170">
        <v>0</v>
      </c>
      <c r="Y70" s="170">
        <v>0</v>
      </c>
      <c r="Z70" s="170">
        <v>0</v>
      </c>
      <c r="AA70" s="170">
        <v>0</v>
      </c>
      <c r="AB70" s="170">
        <v>0</v>
      </c>
      <c r="AC70" s="170">
        <v>0</v>
      </c>
      <c r="AD70" s="170"/>
      <c r="AE70" s="170"/>
      <c r="AF70" s="170">
        <v>0</v>
      </c>
      <c r="AG70" s="170">
        <v>0</v>
      </c>
      <c r="AH70" s="170">
        <v>0</v>
      </c>
      <c r="AI70" s="170">
        <v>0</v>
      </c>
      <c r="AJ70" s="170"/>
      <c r="AK70" s="170">
        <v>0</v>
      </c>
      <c r="AL70" s="170">
        <v>0</v>
      </c>
      <c r="AM70" s="170">
        <v>0</v>
      </c>
      <c r="AN70" s="170">
        <v>0</v>
      </c>
      <c r="AO70" s="170">
        <v>0</v>
      </c>
      <c r="AP70" s="170">
        <v>0</v>
      </c>
      <c r="AQ70" s="170">
        <v>0</v>
      </c>
      <c r="AR70" s="170">
        <v>0</v>
      </c>
      <c r="AS70" s="170">
        <v>0</v>
      </c>
      <c r="AT70" s="307"/>
      <c r="AU70" s="162"/>
      <c r="AV70" s="160"/>
      <c r="AW70" s="162"/>
      <c r="AX70" s="161"/>
    </row>
    <row r="71" spans="2:55" s="132" customFormat="1" ht="12.75" customHeight="1" outlineLevel="1" x14ac:dyDescent="0.3">
      <c r="B71" s="308"/>
      <c r="C71" s="309"/>
      <c r="D71" s="310"/>
      <c r="E71" s="310"/>
      <c r="F71" s="310"/>
      <c r="G71" s="311"/>
      <c r="H71" s="312"/>
      <c r="I71" s="313"/>
      <c r="J71" s="313"/>
      <c r="K71" s="314"/>
      <c r="L71" s="315"/>
      <c r="M71" s="316">
        <v>0</v>
      </c>
      <c r="N71" s="155">
        <v>0</v>
      </c>
      <c r="O71" s="155"/>
      <c r="P71" s="155"/>
      <c r="Q71" s="155">
        <v>0</v>
      </c>
      <c r="R71" s="155"/>
      <c r="S71" s="156"/>
      <c r="T71" s="156"/>
      <c r="U71" s="155">
        <v>0</v>
      </c>
      <c r="V71" s="157">
        <v>0</v>
      </c>
      <c r="W71" s="158">
        <v>0</v>
      </c>
      <c r="X71" s="317">
        <v>0</v>
      </c>
      <c r="Y71" s="155"/>
      <c r="Z71" s="155"/>
      <c r="AA71" s="155"/>
      <c r="AB71" s="155">
        <v>0</v>
      </c>
      <c r="AC71" s="155"/>
      <c r="AD71" s="156"/>
      <c r="AE71" s="156"/>
      <c r="AF71" s="156"/>
      <c r="AG71" s="155">
        <v>0</v>
      </c>
      <c r="AH71" s="157">
        <v>0</v>
      </c>
      <c r="AI71" s="158">
        <v>0</v>
      </c>
      <c r="AJ71" s="154"/>
      <c r="AK71" s="154"/>
      <c r="AL71" s="155"/>
      <c r="AM71" s="155"/>
      <c r="AN71" s="155"/>
      <c r="AO71" s="155"/>
      <c r="AP71" s="156"/>
      <c r="AQ71" s="155"/>
      <c r="AR71" s="157">
        <v>0</v>
      </c>
      <c r="AS71" s="158">
        <v>0</v>
      </c>
      <c r="AT71" s="144"/>
      <c r="AU71" s="318"/>
      <c r="AV71" s="319"/>
      <c r="AW71" s="162"/>
      <c r="AX71" s="161"/>
    </row>
    <row r="72" spans="2:55" s="327" customFormat="1" ht="12.75" customHeight="1" outlineLevel="1" x14ac:dyDescent="0.3">
      <c r="B72" s="320"/>
      <c r="C72" s="321"/>
      <c r="D72" s="322"/>
      <c r="E72" s="322"/>
      <c r="F72" s="322"/>
      <c r="G72" s="323"/>
      <c r="H72" s="324"/>
      <c r="I72" s="324"/>
      <c r="J72" s="324"/>
      <c r="K72" s="324"/>
      <c r="L72" s="325"/>
      <c r="M72" s="154"/>
      <c r="N72" s="155"/>
      <c r="O72" s="155"/>
      <c r="P72" s="155"/>
      <c r="Q72" s="155"/>
      <c r="R72" s="155"/>
      <c r="S72" s="156"/>
      <c r="T72" s="156"/>
      <c r="U72" s="155"/>
      <c r="V72" s="157"/>
      <c r="W72" s="158"/>
      <c r="X72" s="154"/>
      <c r="Y72" s="155"/>
      <c r="Z72" s="155"/>
      <c r="AA72" s="155"/>
      <c r="AB72" s="155"/>
      <c r="AC72" s="155"/>
      <c r="AD72" s="156"/>
      <c r="AE72" s="156"/>
      <c r="AF72" s="156"/>
      <c r="AG72" s="155"/>
      <c r="AH72" s="157"/>
      <c r="AI72" s="158"/>
      <c r="AJ72" s="154"/>
      <c r="AK72" s="154"/>
      <c r="AL72" s="155"/>
      <c r="AM72" s="155"/>
      <c r="AN72" s="155"/>
      <c r="AO72" s="155"/>
      <c r="AP72" s="156"/>
      <c r="AQ72" s="155"/>
      <c r="AR72" s="157"/>
      <c r="AS72" s="158"/>
      <c r="AT72" s="144"/>
      <c r="AU72" s="318"/>
      <c r="AV72" s="319"/>
      <c r="AW72" s="318"/>
      <c r="AX72" s="326"/>
    </row>
    <row r="73" spans="2:55" s="132" customFormat="1" ht="12.75" customHeight="1" outlineLevel="1" x14ac:dyDescent="0.3">
      <c r="B73" s="256"/>
      <c r="C73" s="274" t="s">
        <v>149</v>
      </c>
      <c r="D73" s="275"/>
      <c r="E73" s="275"/>
      <c r="F73" s="275"/>
      <c r="G73" s="276"/>
      <c r="H73" s="167"/>
      <c r="I73" s="167"/>
      <c r="J73" s="167"/>
      <c r="K73" s="167"/>
      <c r="L73" s="168"/>
      <c r="M73" s="169">
        <f>M74</f>
        <v>294692.77</v>
      </c>
      <c r="N73" s="169">
        <f t="shared" ref="N73:AR73" si="24">N74</f>
        <v>0</v>
      </c>
      <c r="O73" s="169">
        <f t="shared" si="24"/>
        <v>0</v>
      </c>
      <c r="P73" s="169">
        <f t="shared" si="24"/>
        <v>0</v>
      </c>
      <c r="Q73" s="169">
        <f t="shared" si="24"/>
        <v>294692.77</v>
      </c>
      <c r="R73" s="169">
        <f t="shared" si="24"/>
        <v>0</v>
      </c>
      <c r="S73" s="169">
        <f t="shared" si="24"/>
        <v>0</v>
      </c>
      <c r="T73" s="169"/>
      <c r="U73" s="169">
        <f t="shared" si="24"/>
        <v>294692.77</v>
      </c>
      <c r="V73" s="169">
        <f t="shared" si="24"/>
        <v>139238.28999999998</v>
      </c>
      <c r="W73" s="169">
        <f t="shared" si="24"/>
        <v>155454.48000000004</v>
      </c>
      <c r="X73" s="169">
        <f t="shared" si="24"/>
        <v>294692.77</v>
      </c>
      <c r="Y73" s="169">
        <f t="shared" si="24"/>
        <v>0</v>
      </c>
      <c r="Z73" s="169">
        <f t="shared" si="24"/>
        <v>0</v>
      </c>
      <c r="AA73" s="169">
        <f t="shared" si="24"/>
        <v>0</v>
      </c>
      <c r="AB73" s="169">
        <f t="shared" si="24"/>
        <v>294692.77</v>
      </c>
      <c r="AC73" s="169">
        <f t="shared" si="24"/>
        <v>0</v>
      </c>
      <c r="AD73" s="169"/>
      <c r="AE73" s="169"/>
      <c r="AF73" s="169">
        <f t="shared" si="24"/>
        <v>0</v>
      </c>
      <c r="AG73" s="169">
        <f>AG74</f>
        <v>294692.77</v>
      </c>
      <c r="AH73" s="169">
        <f t="shared" si="24"/>
        <v>18418.32</v>
      </c>
      <c r="AI73" s="169">
        <f t="shared" si="24"/>
        <v>276274.45</v>
      </c>
      <c r="AJ73" s="169">
        <f t="shared" si="24"/>
        <v>294692.77</v>
      </c>
      <c r="AK73" s="169">
        <f t="shared" si="24"/>
        <v>0</v>
      </c>
      <c r="AL73" s="169">
        <f t="shared" si="24"/>
        <v>0</v>
      </c>
      <c r="AM73" s="169">
        <f t="shared" si="24"/>
        <v>0</v>
      </c>
      <c r="AN73" s="169">
        <f t="shared" si="24"/>
        <v>294692.77</v>
      </c>
      <c r="AO73" s="169">
        <f t="shared" si="24"/>
        <v>0</v>
      </c>
      <c r="AP73" s="169">
        <f t="shared" si="24"/>
        <v>0</v>
      </c>
      <c r="AQ73" s="169">
        <f t="shared" si="24"/>
        <v>294692.77</v>
      </c>
      <c r="AR73" s="169">
        <f t="shared" si="24"/>
        <v>157656.60999999999</v>
      </c>
      <c r="AS73" s="169">
        <f>AS74</f>
        <v>137036.16000000003</v>
      </c>
      <c r="AT73" s="170"/>
      <c r="AU73" s="169">
        <f>AU74</f>
        <v>137036.16000000003</v>
      </c>
      <c r="AV73" s="169">
        <f>AV74</f>
        <v>0</v>
      </c>
      <c r="AW73" s="169">
        <f>AW74</f>
        <v>0</v>
      </c>
      <c r="AX73" s="169">
        <f>AX74</f>
        <v>0</v>
      </c>
    </row>
    <row r="74" spans="2:55" s="132" customFormat="1" ht="12.75" customHeight="1" outlineLevel="1" x14ac:dyDescent="0.3">
      <c r="B74" s="148"/>
      <c r="C74" s="277" t="s">
        <v>150</v>
      </c>
      <c r="D74" s="278"/>
      <c r="E74" s="278"/>
      <c r="F74" s="278"/>
      <c r="G74" s="279"/>
      <c r="H74" s="280">
        <v>88</v>
      </c>
      <c r="I74" s="286">
        <v>41183</v>
      </c>
      <c r="J74" s="286" t="s">
        <v>133</v>
      </c>
      <c r="K74" s="218">
        <v>16</v>
      </c>
      <c r="L74" s="282" t="s">
        <v>128</v>
      </c>
      <c r="M74" s="229">
        <f>N74+Q74</f>
        <v>294692.77</v>
      </c>
      <c r="N74" s="232"/>
      <c r="O74" s="232"/>
      <c r="P74" s="232"/>
      <c r="Q74" s="232">
        <v>294692.77</v>
      </c>
      <c r="R74" s="232"/>
      <c r="S74" s="328"/>
      <c r="T74" s="328"/>
      <c r="U74" s="232">
        <v>294692.77</v>
      </c>
      <c r="V74" s="234">
        <v>139238.28999999998</v>
      </c>
      <c r="W74" s="223">
        <f>U74-V74</f>
        <v>155454.48000000004</v>
      </c>
      <c r="X74" s="283">
        <f>Y74+AB74</f>
        <v>294692.77</v>
      </c>
      <c r="Y74" s="221"/>
      <c r="Z74" s="221"/>
      <c r="AA74" s="221"/>
      <c r="AB74" s="221">
        <v>294692.77</v>
      </c>
      <c r="AC74" s="221"/>
      <c r="AD74" s="284"/>
      <c r="AE74" s="284"/>
      <c r="AF74" s="284"/>
      <c r="AG74" s="221">
        <v>294692.77</v>
      </c>
      <c r="AH74" s="222">
        <v>18418.32</v>
      </c>
      <c r="AI74" s="285">
        <f>AG74-AH74</f>
        <v>276274.45</v>
      </c>
      <c r="AJ74" s="283">
        <f>AK74+AN74</f>
        <v>294692.77</v>
      </c>
      <c r="AK74" s="283">
        <v>0</v>
      </c>
      <c r="AL74" s="221"/>
      <c r="AM74" s="221"/>
      <c r="AN74" s="221">
        <v>294692.77</v>
      </c>
      <c r="AO74" s="221"/>
      <c r="AP74" s="284"/>
      <c r="AQ74" s="221">
        <v>294692.77</v>
      </c>
      <c r="AR74" s="222">
        <f>V74+AH74</f>
        <v>157656.60999999999</v>
      </c>
      <c r="AS74" s="285">
        <f>AQ74-AR74</f>
        <v>137036.16000000003</v>
      </c>
      <c r="AT74" s="144"/>
      <c r="AU74" s="285">
        <f>AS74-AT74</f>
        <v>137036.16000000003</v>
      </c>
      <c r="AV74" s="160"/>
      <c r="AW74" s="162"/>
      <c r="AX74" s="161"/>
      <c r="BC74" s="269"/>
    </row>
    <row r="75" spans="2:55" s="132" customFormat="1" ht="24.75" customHeight="1" outlineLevel="1" x14ac:dyDescent="0.3">
      <c r="B75" s="256"/>
      <c r="C75" s="274" t="s">
        <v>151</v>
      </c>
      <c r="D75" s="275"/>
      <c r="E75" s="275"/>
      <c r="F75" s="275"/>
      <c r="G75" s="276"/>
      <c r="H75" s="167"/>
      <c r="I75" s="167"/>
      <c r="J75" s="167"/>
      <c r="K75" s="329"/>
      <c r="L75" s="330"/>
      <c r="M75" s="169">
        <f t="shared" ref="M75:AI75" si="25">M76+M77+M78</f>
        <v>8623.91</v>
      </c>
      <c r="N75" s="169">
        <f t="shared" si="25"/>
        <v>0</v>
      </c>
      <c r="O75" s="169">
        <f t="shared" si="25"/>
        <v>0</v>
      </c>
      <c r="P75" s="169">
        <f t="shared" si="25"/>
        <v>0</v>
      </c>
      <c r="Q75" s="169">
        <f t="shared" si="25"/>
        <v>8623.91</v>
      </c>
      <c r="R75" s="169">
        <f t="shared" si="25"/>
        <v>0</v>
      </c>
      <c r="S75" s="169">
        <f t="shared" si="25"/>
        <v>0</v>
      </c>
      <c r="T75" s="169"/>
      <c r="U75" s="169">
        <f t="shared" si="25"/>
        <v>8623.91</v>
      </c>
      <c r="V75" s="169">
        <f t="shared" si="25"/>
        <v>4162.6900000000005</v>
      </c>
      <c r="W75" s="169">
        <f t="shared" si="25"/>
        <v>4461.2199999999993</v>
      </c>
      <c r="X75" s="169">
        <f t="shared" si="25"/>
        <v>8623.91</v>
      </c>
      <c r="Y75" s="169">
        <f t="shared" si="25"/>
        <v>0</v>
      </c>
      <c r="Z75" s="169">
        <f t="shared" si="25"/>
        <v>0</v>
      </c>
      <c r="AA75" s="169">
        <f t="shared" si="25"/>
        <v>0</v>
      </c>
      <c r="AB75" s="169">
        <f t="shared" si="25"/>
        <v>8623.91</v>
      </c>
      <c r="AC75" s="169">
        <f t="shared" si="25"/>
        <v>0</v>
      </c>
      <c r="AD75" s="169"/>
      <c r="AE75" s="169"/>
      <c r="AF75" s="169">
        <f t="shared" si="25"/>
        <v>0</v>
      </c>
      <c r="AG75" s="169">
        <f t="shared" si="25"/>
        <v>8623.91</v>
      </c>
      <c r="AH75" s="169">
        <f t="shared" si="25"/>
        <v>862.32</v>
      </c>
      <c r="AI75" s="169">
        <f t="shared" si="25"/>
        <v>7761.59</v>
      </c>
      <c r="AJ75" s="169">
        <f>AJ78</f>
        <v>8623.91</v>
      </c>
      <c r="AK75" s="169">
        <f t="shared" ref="AK75:AR75" si="26">AK78</f>
        <v>0</v>
      </c>
      <c r="AL75" s="169">
        <f t="shared" si="26"/>
        <v>0</v>
      </c>
      <c r="AM75" s="169">
        <f t="shared" si="26"/>
        <v>0</v>
      </c>
      <c r="AN75" s="169">
        <f t="shared" si="26"/>
        <v>8623.91</v>
      </c>
      <c r="AO75" s="169">
        <f t="shared" si="26"/>
        <v>0</v>
      </c>
      <c r="AP75" s="169">
        <f t="shared" si="26"/>
        <v>0</v>
      </c>
      <c r="AQ75" s="169">
        <f t="shared" si="26"/>
        <v>8623.91</v>
      </c>
      <c r="AR75" s="169">
        <f t="shared" si="26"/>
        <v>5025.01</v>
      </c>
      <c r="AS75" s="169">
        <f>AS78</f>
        <v>3598.8999999999996</v>
      </c>
      <c r="AT75" s="170"/>
      <c r="AU75" s="169">
        <f>AU78</f>
        <v>3598.8999999999996</v>
      </c>
      <c r="AV75" s="169">
        <f>AV78</f>
        <v>0</v>
      </c>
      <c r="AW75" s="169">
        <f>AW78</f>
        <v>0</v>
      </c>
      <c r="AX75" s="169">
        <f>AX78</f>
        <v>0</v>
      </c>
    </row>
    <row r="76" spans="2:55" s="132" customFormat="1" ht="12.75" hidden="1" customHeight="1" outlineLevel="1" x14ac:dyDescent="0.3">
      <c r="B76" s="148"/>
      <c r="C76" s="331"/>
      <c r="D76" s="332"/>
      <c r="E76" s="332"/>
      <c r="F76" s="332"/>
      <c r="G76" s="333"/>
      <c r="H76" s="312"/>
      <c r="I76" s="334"/>
      <c r="J76" s="334"/>
      <c r="K76" s="314"/>
      <c r="L76" s="315"/>
      <c r="M76" s="335"/>
      <c r="N76" s="336"/>
      <c r="O76" s="336"/>
      <c r="P76" s="336"/>
      <c r="Q76" s="336"/>
      <c r="R76" s="336"/>
      <c r="S76" s="337"/>
      <c r="T76" s="337"/>
      <c r="U76" s="336"/>
      <c r="V76" s="338"/>
      <c r="W76" s="339"/>
      <c r="X76" s="335"/>
      <c r="Y76" s="335"/>
      <c r="Z76" s="336"/>
      <c r="AA76" s="336"/>
      <c r="AB76" s="336"/>
      <c r="AC76" s="336"/>
      <c r="AD76" s="337"/>
      <c r="AE76" s="337"/>
      <c r="AF76" s="337"/>
      <c r="AG76" s="336"/>
      <c r="AH76" s="338"/>
      <c r="AI76" s="339"/>
      <c r="AJ76" s="335"/>
      <c r="AK76" s="335"/>
      <c r="AL76" s="336"/>
      <c r="AM76" s="336"/>
      <c r="AN76" s="336"/>
      <c r="AO76" s="336"/>
      <c r="AP76" s="337"/>
      <c r="AQ76" s="336"/>
      <c r="AR76" s="338"/>
      <c r="AS76" s="339"/>
      <c r="AT76" s="144"/>
      <c r="AU76" s="162"/>
      <c r="AV76" s="160"/>
      <c r="AW76" s="162"/>
      <c r="AX76" s="161"/>
    </row>
    <row r="77" spans="2:55" s="132" customFormat="1" ht="12.75" hidden="1" customHeight="1" outlineLevel="1" x14ac:dyDescent="0.3">
      <c r="B77" s="148"/>
      <c r="C77" s="331"/>
      <c r="D77" s="332"/>
      <c r="E77" s="332"/>
      <c r="F77" s="332"/>
      <c r="G77" s="333"/>
      <c r="H77" s="312"/>
      <c r="I77" s="334"/>
      <c r="J77" s="334"/>
      <c r="K77" s="314"/>
      <c r="L77" s="315"/>
      <c r="M77" s="335"/>
      <c r="N77" s="336"/>
      <c r="O77" s="336"/>
      <c r="P77" s="336"/>
      <c r="Q77" s="336"/>
      <c r="R77" s="336"/>
      <c r="S77" s="337"/>
      <c r="T77" s="337"/>
      <c r="U77" s="336"/>
      <c r="V77" s="338"/>
      <c r="W77" s="339"/>
      <c r="X77" s="335"/>
      <c r="Y77" s="335"/>
      <c r="Z77" s="336"/>
      <c r="AA77" s="336"/>
      <c r="AB77" s="336"/>
      <c r="AC77" s="336"/>
      <c r="AD77" s="337"/>
      <c r="AE77" s="337"/>
      <c r="AF77" s="337"/>
      <c r="AG77" s="336"/>
      <c r="AH77" s="338"/>
      <c r="AI77" s="339"/>
      <c r="AJ77" s="335"/>
      <c r="AK77" s="335"/>
      <c r="AL77" s="336"/>
      <c r="AM77" s="336"/>
      <c r="AN77" s="336"/>
      <c r="AO77" s="336"/>
      <c r="AP77" s="337"/>
      <c r="AQ77" s="336"/>
      <c r="AR77" s="338"/>
      <c r="AS77" s="339"/>
      <c r="AT77" s="144"/>
      <c r="AU77" s="162"/>
      <c r="AV77" s="160"/>
      <c r="AW77" s="162"/>
      <c r="AX77" s="161"/>
    </row>
    <row r="78" spans="2:55" s="132" customFormat="1" ht="12.75" customHeight="1" outlineLevel="1" x14ac:dyDescent="0.3">
      <c r="B78" s="148"/>
      <c r="C78" s="277" t="s">
        <v>152</v>
      </c>
      <c r="D78" s="278"/>
      <c r="E78" s="278"/>
      <c r="F78" s="278"/>
      <c r="G78" s="279"/>
      <c r="H78" s="280">
        <v>91</v>
      </c>
      <c r="I78" s="286">
        <v>41183</v>
      </c>
      <c r="J78" s="286"/>
      <c r="K78" s="218">
        <v>10</v>
      </c>
      <c r="L78" s="282" t="s">
        <v>128</v>
      </c>
      <c r="M78" s="283">
        <f>N78+Q78</f>
        <v>8623.91</v>
      </c>
      <c r="N78" s="221"/>
      <c r="O78" s="221"/>
      <c r="P78" s="221"/>
      <c r="Q78" s="221">
        <v>8623.91</v>
      </c>
      <c r="R78" s="221"/>
      <c r="S78" s="284"/>
      <c r="T78" s="284"/>
      <c r="U78" s="221">
        <v>8623.91</v>
      </c>
      <c r="V78" s="222">
        <v>4162.6900000000005</v>
      </c>
      <c r="W78" s="285">
        <f>U78-V78</f>
        <v>4461.2199999999993</v>
      </c>
      <c r="X78" s="283">
        <f>Y78+AB78</f>
        <v>8623.91</v>
      </c>
      <c r="Y78" s="221"/>
      <c r="Z78" s="221"/>
      <c r="AA78" s="221"/>
      <c r="AB78" s="221">
        <v>8623.91</v>
      </c>
      <c r="AC78" s="221"/>
      <c r="AD78" s="284"/>
      <c r="AE78" s="284"/>
      <c r="AF78" s="284"/>
      <c r="AG78" s="221">
        <v>8623.91</v>
      </c>
      <c r="AH78" s="222">
        <v>862.32</v>
      </c>
      <c r="AI78" s="285">
        <f>AG78-AH78</f>
        <v>7761.59</v>
      </c>
      <c r="AJ78" s="283">
        <f>AK78+AN78</f>
        <v>8623.91</v>
      </c>
      <c r="AK78" s="283">
        <v>0</v>
      </c>
      <c r="AL78" s="221"/>
      <c r="AM78" s="221"/>
      <c r="AN78" s="221">
        <v>8623.91</v>
      </c>
      <c r="AO78" s="221"/>
      <c r="AP78" s="284"/>
      <c r="AQ78" s="221">
        <v>8623.91</v>
      </c>
      <c r="AR78" s="222">
        <f>V78+AH78</f>
        <v>5025.01</v>
      </c>
      <c r="AS78" s="285">
        <f>AQ78-AR78</f>
        <v>3598.8999999999996</v>
      </c>
      <c r="AT78" s="144"/>
      <c r="AU78" s="285">
        <f>AS78-AT78</f>
        <v>3598.8999999999996</v>
      </c>
      <c r="AV78" s="160"/>
      <c r="AW78" s="162"/>
      <c r="AX78" s="161"/>
      <c r="BC78" s="269"/>
    </row>
    <row r="79" spans="2:55" s="132" customFormat="1" ht="24" customHeight="1" outlineLevel="1" x14ac:dyDescent="0.3">
      <c r="B79" s="256"/>
      <c r="C79" s="274" t="s">
        <v>153</v>
      </c>
      <c r="D79" s="275"/>
      <c r="E79" s="275"/>
      <c r="F79" s="275"/>
      <c r="G79" s="276"/>
      <c r="H79" s="340"/>
      <c r="I79" s="340"/>
      <c r="J79" s="340"/>
      <c r="K79" s="340"/>
      <c r="L79" s="341"/>
      <c r="M79" s="169">
        <f>M80</f>
        <v>0</v>
      </c>
      <c r="N79" s="169">
        <f t="shared" ref="N79:AI79" si="27">N80</f>
        <v>0</v>
      </c>
      <c r="O79" s="169">
        <f t="shared" si="27"/>
        <v>0</v>
      </c>
      <c r="P79" s="169">
        <f t="shared" si="27"/>
        <v>0</v>
      </c>
      <c r="Q79" s="169">
        <f t="shared" si="27"/>
        <v>0</v>
      </c>
      <c r="R79" s="169">
        <f t="shared" si="27"/>
        <v>0</v>
      </c>
      <c r="S79" s="169">
        <f t="shared" si="27"/>
        <v>0</v>
      </c>
      <c r="T79" s="169"/>
      <c r="U79" s="169">
        <f t="shared" si="27"/>
        <v>0</v>
      </c>
      <c r="V79" s="169">
        <f t="shared" si="27"/>
        <v>0</v>
      </c>
      <c r="W79" s="169">
        <f t="shared" si="27"/>
        <v>0</v>
      </c>
      <c r="X79" s="169">
        <f t="shared" si="27"/>
        <v>0</v>
      </c>
      <c r="Y79" s="169">
        <f t="shared" si="27"/>
        <v>0</v>
      </c>
      <c r="Z79" s="169">
        <f t="shared" si="27"/>
        <v>0</v>
      </c>
      <c r="AA79" s="169">
        <f t="shared" si="27"/>
        <v>0</v>
      </c>
      <c r="AB79" s="169">
        <f>AB80</f>
        <v>0</v>
      </c>
      <c r="AC79" s="169">
        <f t="shared" si="27"/>
        <v>0</v>
      </c>
      <c r="AD79" s="169"/>
      <c r="AE79" s="169"/>
      <c r="AF79" s="169">
        <f t="shared" si="27"/>
        <v>0</v>
      </c>
      <c r="AG79" s="169">
        <f t="shared" si="27"/>
        <v>0</v>
      </c>
      <c r="AH79" s="169">
        <f t="shared" si="27"/>
        <v>0</v>
      </c>
      <c r="AI79" s="169">
        <f t="shared" si="27"/>
        <v>0</v>
      </c>
      <c r="AJ79" s="169"/>
      <c r="AK79" s="169"/>
      <c r="AL79" s="169"/>
      <c r="AM79" s="169"/>
      <c r="AN79" s="169"/>
      <c r="AO79" s="169"/>
      <c r="AP79" s="169"/>
      <c r="AQ79" s="169"/>
      <c r="AR79" s="169"/>
      <c r="AS79" s="169"/>
      <c r="AT79" s="170"/>
      <c r="AU79" s="169"/>
      <c r="AV79" s="169"/>
      <c r="AW79" s="169"/>
      <c r="AX79" s="169"/>
    </row>
    <row r="80" spans="2:55" s="132" customFormat="1" ht="13.8" hidden="1" outlineLevel="1" x14ac:dyDescent="0.3">
      <c r="B80" s="148"/>
      <c r="C80" s="331"/>
      <c r="D80" s="332"/>
      <c r="E80" s="332"/>
      <c r="F80" s="332"/>
      <c r="G80" s="333"/>
      <c r="H80" s="312"/>
      <c r="I80" s="334"/>
      <c r="J80" s="334"/>
      <c r="K80" s="314"/>
      <c r="L80" s="315"/>
      <c r="M80" s="335"/>
      <c r="N80" s="336"/>
      <c r="O80" s="336"/>
      <c r="P80" s="336"/>
      <c r="Q80" s="336"/>
      <c r="R80" s="336"/>
      <c r="S80" s="337"/>
      <c r="T80" s="337"/>
      <c r="U80" s="336"/>
      <c r="V80" s="338"/>
      <c r="W80" s="339"/>
      <c r="X80" s="335"/>
      <c r="Y80" s="335"/>
      <c r="Z80" s="336"/>
      <c r="AA80" s="336"/>
      <c r="AB80" s="336"/>
      <c r="AC80" s="336"/>
      <c r="AD80" s="337"/>
      <c r="AE80" s="337"/>
      <c r="AF80" s="337"/>
      <c r="AG80" s="336"/>
      <c r="AH80" s="338"/>
      <c r="AI80" s="339"/>
      <c r="AJ80" s="335"/>
      <c r="AK80" s="335"/>
      <c r="AL80" s="336"/>
      <c r="AM80" s="336"/>
      <c r="AN80" s="336"/>
      <c r="AO80" s="336"/>
      <c r="AP80" s="337"/>
      <c r="AQ80" s="336"/>
      <c r="AR80" s="338"/>
      <c r="AS80" s="339"/>
      <c r="AT80" s="144"/>
      <c r="AU80" s="162"/>
      <c r="AV80" s="160"/>
      <c r="AW80" s="162"/>
      <c r="AX80" s="161"/>
    </row>
    <row r="81" spans="2:55" s="132" customFormat="1" ht="12.75" customHeight="1" outlineLevel="1" x14ac:dyDescent="0.3">
      <c r="B81" s="273"/>
      <c r="C81" s="274" t="s">
        <v>154</v>
      </c>
      <c r="D81" s="275"/>
      <c r="E81" s="275"/>
      <c r="F81" s="275"/>
      <c r="G81" s="276"/>
      <c r="H81" s="167"/>
      <c r="I81" s="342"/>
      <c r="J81" s="342"/>
      <c r="K81" s="167"/>
      <c r="L81" s="168"/>
      <c r="M81" s="343">
        <f>SUM(M82:M97)</f>
        <v>880892.10000000009</v>
      </c>
      <c r="N81" s="343">
        <f t="shared" ref="N81:AH81" si="28">SUM(N82:N97)</f>
        <v>0</v>
      </c>
      <c r="O81" s="343">
        <f t="shared" si="28"/>
        <v>0</v>
      </c>
      <c r="P81" s="343">
        <f t="shared" si="28"/>
        <v>0</v>
      </c>
      <c r="Q81" s="343">
        <f t="shared" si="28"/>
        <v>880892.10000000009</v>
      </c>
      <c r="R81" s="343">
        <f t="shared" si="28"/>
        <v>0</v>
      </c>
      <c r="S81" s="343">
        <f t="shared" si="28"/>
        <v>0</v>
      </c>
      <c r="T81" s="343"/>
      <c r="U81" s="343">
        <f t="shared" si="28"/>
        <v>880892.10000000009</v>
      </c>
      <c r="V81" s="343">
        <f>SUM(V82:V97)</f>
        <v>448624.17</v>
      </c>
      <c r="W81" s="343">
        <f>SUM(W82:W97)</f>
        <v>432267.92999999993</v>
      </c>
      <c r="X81" s="343">
        <f t="shared" si="28"/>
        <v>918863.10000000009</v>
      </c>
      <c r="Y81" s="343">
        <f t="shared" si="28"/>
        <v>0</v>
      </c>
      <c r="Z81" s="343">
        <f t="shared" si="28"/>
        <v>0</v>
      </c>
      <c r="AA81" s="343">
        <f t="shared" si="28"/>
        <v>0</v>
      </c>
      <c r="AB81" s="343">
        <f t="shared" si="28"/>
        <v>918863.10000000009</v>
      </c>
      <c r="AC81" s="343">
        <f t="shared" si="28"/>
        <v>2755</v>
      </c>
      <c r="AD81" s="343"/>
      <c r="AE81" s="343"/>
      <c r="AF81" s="343">
        <f t="shared" si="28"/>
        <v>0</v>
      </c>
      <c r="AG81" s="343">
        <f t="shared" si="28"/>
        <v>918863.10000000009</v>
      </c>
      <c r="AH81" s="343">
        <f t="shared" si="28"/>
        <v>59265.54</v>
      </c>
      <c r="AI81" s="343">
        <f>SUM(AI82:AI97)</f>
        <v>859597.55999999982</v>
      </c>
      <c r="AJ81" s="343">
        <f>SUM(AJ86:AJ97)</f>
        <v>918863.10000000009</v>
      </c>
      <c r="AK81" s="343">
        <f t="shared" ref="AK81:AR81" si="29">SUM(AK86:AK97)</f>
        <v>0</v>
      </c>
      <c r="AL81" s="343">
        <f t="shared" si="29"/>
        <v>0</v>
      </c>
      <c r="AM81" s="343">
        <f t="shared" si="29"/>
        <v>0</v>
      </c>
      <c r="AN81" s="343">
        <f t="shared" si="29"/>
        <v>918863.10000000009</v>
      </c>
      <c r="AO81" s="343">
        <f t="shared" si="29"/>
        <v>13775</v>
      </c>
      <c r="AP81" s="343">
        <f t="shared" si="29"/>
        <v>0</v>
      </c>
      <c r="AQ81" s="343">
        <f t="shared" si="29"/>
        <v>918863.10000000009</v>
      </c>
      <c r="AR81" s="343">
        <f t="shared" si="29"/>
        <v>507889.70999999996</v>
      </c>
      <c r="AS81" s="343">
        <f>SUM(AS86:AS97)</f>
        <v>410973.38999999996</v>
      </c>
      <c r="AT81" s="154"/>
      <c r="AU81" s="343">
        <f>SUM(AU86:AU97)</f>
        <v>410973.1</v>
      </c>
      <c r="AV81" s="343">
        <f>SUM(AV86:AV97)</f>
        <v>0</v>
      </c>
      <c r="AW81" s="343">
        <f>SUM(AW86:AW97)</f>
        <v>0</v>
      </c>
      <c r="AX81" s="343">
        <f>SUM(AX86:AX97)</f>
        <v>0</v>
      </c>
    </row>
    <row r="82" spans="2:55" s="132" customFormat="1" ht="12.75" hidden="1" customHeight="1" outlineLevel="1" x14ac:dyDescent="0.3">
      <c r="B82" s="133"/>
      <c r="C82" s="331"/>
      <c r="D82" s="332"/>
      <c r="E82" s="332"/>
      <c r="F82" s="332"/>
      <c r="G82" s="333"/>
      <c r="H82" s="312"/>
      <c r="I82" s="334"/>
      <c r="J82" s="334"/>
      <c r="K82" s="314"/>
      <c r="L82" s="315"/>
      <c r="M82" s="335"/>
      <c r="N82" s="336"/>
      <c r="O82" s="336"/>
      <c r="P82" s="336"/>
      <c r="Q82" s="336"/>
      <c r="R82" s="336"/>
      <c r="S82" s="337"/>
      <c r="T82" s="337"/>
      <c r="U82" s="336"/>
      <c r="V82" s="338"/>
      <c r="W82" s="339"/>
      <c r="X82" s="335"/>
      <c r="Y82" s="335"/>
      <c r="Z82" s="336"/>
      <c r="AA82" s="336"/>
      <c r="AB82" s="336"/>
      <c r="AC82" s="336"/>
      <c r="AD82" s="337"/>
      <c r="AE82" s="337"/>
      <c r="AF82" s="337"/>
      <c r="AG82" s="336"/>
      <c r="AH82" s="338"/>
      <c r="AI82" s="339"/>
      <c r="AJ82" s="335"/>
      <c r="AK82" s="335"/>
      <c r="AL82" s="336"/>
      <c r="AM82" s="336"/>
      <c r="AN82" s="336"/>
      <c r="AO82" s="336"/>
      <c r="AP82" s="337"/>
      <c r="AQ82" s="336"/>
      <c r="AR82" s="338"/>
      <c r="AS82" s="339"/>
      <c r="AT82" s="144"/>
      <c r="AU82" s="162"/>
      <c r="AV82" s="160"/>
      <c r="AW82" s="162"/>
      <c r="AX82" s="161"/>
    </row>
    <row r="83" spans="2:55" s="132" customFormat="1" ht="12.75" hidden="1" customHeight="1" outlineLevel="1" x14ac:dyDescent="0.3">
      <c r="B83" s="133"/>
      <c r="C83" s="331"/>
      <c r="D83" s="332"/>
      <c r="E83" s="332"/>
      <c r="F83" s="332"/>
      <c r="G83" s="333"/>
      <c r="H83" s="312"/>
      <c r="I83" s="334"/>
      <c r="J83" s="334"/>
      <c r="K83" s="314"/>
      <c r="L83" s="315"/>
      <c r="M83" s="335"/>
      <c r="N83" s="336"/>
      <c r="O83" s="336"/>
      <c r="P83" s="336"/>
      <c r="Q83" s="336"/>
      <c r="R83" s="336"/>
      <c r="S83" s="337"/>
      <c r="T83" s="337"/>
      <c r="U83" s="336"/>
      <c r="V83" s="338"/>
      <c r="W83" s="339"/>
      <c r="X83" s="335"/>
      <c r="Y83" s="335"/>
      <c r="Z83" s="336"/>
      <c r="AA83" s="336"/>
      <c r="AB83" s="336"/>
      <c r="AC83" s="336"/>
      <c r="AD83" s="337"/>
      <c r="AE83" s="337"/>
      <c r="AF83" s="337"/>
      <c r="AG83" s="336"/>
      <c r="AH83" s="338"/>
      <c r="AI83" s="339"/>
      <c r="AJ83" s="335"/>
      <c r="AK83" s="335"/>
      <c r="AL83" s="336"/>
      <c r="AM83" s="336"/>
      <c r="AN83" s="336"/>
      <c r="AO83" s="336"/>
      <c r="AP83" s="337"/>
      <c r="AQ83" s="336"/>
      <c r="AR83" s="338"/>
      <c r="AS83" s="339"/>
      <c r="AT83" s="144"/>
      <c r="AU83" s="162"/>
      <c r="AV83" s="160"/>
      <c r="AW83" s="162"/>
      <c r="AX83" s="161"/>
    </row>
    <row r="84" spans="2:55" s="132" customFormat="1" ht="12.75" hidden="1" customHeight="1" outlineLevel="1" x14ac:dyDescent="0.3">
      <c r="B84" s="133"/>
      <c r="C84" s="331"/>
      <c r="D84" s="332"/>
      <c r="E84" s="332"/>
      <c r="F84" s="332"/>
      <c r="G84" s="333"/>
      <c r="H84" s="312"/>
      <c r="I84" s="334"/>
      <c r="J84" s="334"/>
      <c r="K84" s="314"/>
      <c r="L84" s="315"/>
      <c r="M84" s="335"/>
      <c r="N84" s="336"/>
      <c r="O84" s="336"/>
      <c r="P84" s="336"/>
      <c r="Q84" s="336"/>
      <c r="R84" s="336"/>
      <c r="S84" s="337"/>
      <c r="T84" s="337"/>
      <c r="U84" s="336"/>
      <c r="V84" s="338"/>
      <c r="W84" s="339"/>
      <c r="X84" s="335"/>
      <c r="Y84" s="335"/>
      <c r="Z84" s="336"/>
      <c r="AA84" s="336"/>
      <c r="AB84" s="336"/>
      <c r="AC84" s="336"/>
      <c r="AD84" s="337"/>
      <c r="AE84" s="337"/>
      <c r="AF84" s="337"/>
      <c r="AG84" s="336"/>
      <c r="AH84" s="338"/>
      <c r="AI84" s="339"/>
      <c r="AJ84" s="335"/>
      <c r="AK84" s="335"/>
      <c r="AL84" s="336"/>
      <c r="AM84" s="336"/>
      <c r="AN84" s="336"/>
      <c r="AO84" s="336"/>
      <c r="AP84" s="337"/>
      <c r="AQ84" s="336"/>
      <c r="AR84" s="338"/>
      <c r="AS84" s="339"/>
      <c r="AT84" s="144"/>
      <c r="AU84" s="162"/>
      <c r="AV84" s="160"/>
      <c r="AW84" s="162"/>
      <c r="AX84" s="161"/>
    </row>
    <row r="85" spans="2:55" s="132" customFormat="1" ht="12.75" hidden="1" customHeight="1" outlineLevel="1" x14ac:dyDescent="0.3">
      <c r="B85" s="133"/>
      <c r="C85" s="331"/>
      <c r="D85" s="332"/>
      <c r="E85" s="332"/>
      <c r="F85" s="332"/>
      <c r="G85" s="333"/>
      <c r="H85" s="312"/>
      <c r="I85" s="334"/>
      <c r="J85" s="334"/>
      <c r="K85" s="314"/>
      <c r="L85" s="315"/>
      <c r="M85" s="335"/>
      <c r="N85" s="336"/>
      <c r="O85" s="336"/>
      <c r="P85" s="336"/>
      <c r="Q85" s="336"/>
      <c r="R85" s="336"/>
      <c r="S85" s="337"/>
      <c r="T85" s="337"/>
      <c r="U85" s="336"/>
      <c r="V85" s="338"/>
      <c r="W85" s="339"/>
      <c r="X85" s="335"/>
      <c r="Y85" s="335"/>
      <c r="Z85" s="336"/>
      <c r="AA85" s="336"/>
      <c r="AB85" s="336"/>
      <c r="AC85" s="336"/>
      <c r="AD85" s="337"/>
      <c r="AE85" s="337"/>
      <c r="AF85" s="337"/>
      <c r="AG85" s="336"/>
      <c r="AH85" s="338"/>
      <c r="AI85" s="339"/>
      <c r="AJ85" s="335"/>
      <c r="AK85" s="335"/>
      <c r="AL85" s="336"/>
      <c r="AM85" s="336"/>
      <c r="AN85" s="336"/>
      <c r="AO85" s="336"/>
      <c r="AP85" s="337"/>
      <c r="AQ85" s="336"/>
      <c r="AR85" s="338"/>
      <c r="AS85" s="339"/>
      <c r="AT85" s="144"/>
      <c r="AU85" s="162"/>
      <c r="AV85" s="160"/>
      <c r="AW85" s="162"/>
      <c r="AX85" s="161"/>
    </row>
    <row r="86" spans="2:55" s="132" customFormat="1" ht="12.75" customHeight="1" outlineLevel="1" x14ac:dyDescent="0.3">
      <c r="B86" s="133"/>
      <c r="C86" s="277" t="s">
        <v>155</v>
      </c>
      <c r="D86" s="278"/>
      <c r="E86" s="278"/>
      <c r="F86" s="278"/>
      <c r="G86" s="279"/>
      <c r="H86" s="280">
        <v>89</v>
      </c>
      <c r="I86" s="286">
        <v>41183</v>
      </c>
      <c r="J86" s="286" t="s">
        <v>156</v>
      </c>
      <c r="K86" s="218">
        <v>16</v>
      </c>
      <c r="L86" s="282" t="s">
        <v>128</v>
      </c>
      <c r="M86" s="283">
        <f t="shared" ref="M86:M97" si="30">N86+Q86</f>
        <v>143600.57999999999</v>
      </c>
      <c r="N86" s="221"/>
      <c r="O86" s="221"/>
      <c r="P86" s="221"/>
      <c r="Q86" s="221">
        <v>143600.57999999999</v>
      </c>
      <c r="R86" s="221"/>
      <c r="S86" s="284"/>
      <c r="T86" s="284"/>
      <c r="U86" s="221">
        <v>143600.57999999999</v>
      </c>
      <c r="V86" s="222">
        <v>63243.76</v>
      </c>
      <c r="W86" s="285">
        <f t="shared" ref="W86:W97" si="31">U86-V86</f>
        <v>80356.819999999978</v>
      </c>
      <c r="X86" s="283">
        <v>165041.57999999999</v>
      </c>
      <c r="Y86" s="221"/>
      <c r="Z86" s="221"/>
      <c r="AA86" s="221"/>
      <c r="AB86" s="221">
        <v>165041.57999999999</v>
      </c>
      <c r="AC86" s="221"/>
      <c r="AD86" s="284"/>
      <c r="AE86" s="284"/>
      <c r="AF86" s="284"/>
      <c r="AG86" s="221">
        <v>165041.57999999999</v>
      </c>
      <c r="AH86" s="222">
        <v>9198.3799999999992</v>
      </c>
      <c r="AI86" s="285">
        <f t="shared" ref="AI86:AI97" si="32">AG86-AH86</f>
        <v>155843.19999999998</v>
      </c>
      <c r="AJ86" s="283">
        <v>165041.57999999999</v>
      </c>
      <c r="AK86" s="283">
        <v>0</v>
      </c>
      <c r="AL86" s="221"/>
      <c r="AM86" s="221"/>
      <c r="AN86" s="221">
        <v>165041.57999999999</v>
      </c>
      <c r="AO86" s="221"/>
      <c r="AP86" s="284"/>
      <c r="AQ86" s="221">
        <v>165041.57999999999</v>
      </c>
      <c r="AR86" s="222">
        <f t="shared" ref="AR86:AR97" si="33">V86+AH86</f>
        <v>72442.14</v>
      </c>
      <c r="AS86" s="285">
        <f t="shared" ref="AS86:AU97" si="34">AQ86-AR86</f>
        <v>92599.439999999988</v>
      </c>
      <c r="AT86" s="144"/>
      <c r="AU86" s="285">
        <f t="shared" si="34"/>
        <v>92599.439999999988</v>
      </c>
      <c r="AV86" s="160"/>
      <c r="AW86" s="162"/>
      <c r="AX86" s="161"/>
      <c r="BC86" s="269"/>
    </row>
    <row r="87" spans="2:55" s="132" customFormat="1" ht="12.75" customHeight="1" outlineLevel="1" x14ac:dyDescent="0.3">
      <c r="B87" s="133"/>
      <c r="C87" s="277" t="s">
        <v>157</v>
      </c>
      <c r="D87" s="278"/>
      <c r="E87" s="278"/>
      <c r="F87" s="278"/>
      <c r="G87" s="279"/>
      <c r="H87" s="280">
        <v>90</v>
      </c>
      <c r="I87" s="286">
        <v>41183</v>
      </c>
      <c r="J87" s="286" t="s">
        <v>131</v>
      </c>
      <c r="K87" s="218">
        <v>16</v>
      </c>
      <c r="L87" s="282" t="s">
        <v>128</v>
      </c>
      <c r="M87" s="283">
        <f t="shared" si="30"/>
        <v>350246.07</v>
      </c>
      <c r="N87" s="221"/>
      <c r="O87" s="221"/>
      <c r="P87" s="221"/>
      <c r="Q87" s="221">
        <v>350246.07</v>
      </c>
      <c r="R87" s="221"/>
      <c r="S87" s="284"/>
      <c r="T87" s="284"/>
      <c r="U87" s="221">
        <v>350246.07</v>
      </c>
      <c r="V87" s="222">
        <v>175151.06</v>
      </c>
      <c r="W87" s="285">
        <f t="shared" si="31"/>
        <v>175095.01</v>
      </c>
      <c r="X87" s="283">
        <f t="shared" ref="X87:X97" si="35">Y87+AB87</f>
        <v>350246.07</v>
      </c>
      <c r="Y87" s="221"/>
      <c r="Z87" s="221"/>
      <c r="AA87" s="221"/>
      <c r="AB87" s="221">
        <v>350246.07</v>
      </c>
      <c r="AC87" s="221"/>
      <c r="AD87" s="284"/>
      <c r="AE87" s="284"/>
      <c r="AF87" s="284"/>
      <c r="AG87" s="221">
        <v>350246.07</v>
      </c>
      <c r="AH87" s="222">
        <v>21890.400000000001</v>
      </c>
      <c r="AI87" s="285">
        <f t="shared" si="32"/>
        <v>328355.67</v>
      </c>
      <c r="AJ87" s="283">
        <f t="shared" ref="AJ87:AJ97" si="36">AK87+AN87</f>
        <v>350246.07</v>
      </c>
      <c r="AK87" s="283">
        <v>0</v>
      </c>
      <c r="AL87" s="221"/>
      <c r="AM87" s="221"/>
      <c r="AN87" s="221">
        <v>350246.07</v>
      </c>
      <c r="AO87" s="221"/>
      <c r="AP87" s="284"/>
      <c r="AQ87" s="221">
        <v>350246.07</v>
      </c>
      <c r="AR87" s="222">
        <f t="shared" si="33"/>
        <v>197041.46</v>
      </c>
      <c r="AS87" s="285">
        <f t="shared" si="34"/>
        <v>153204.61000000002</v>
      </c>
      <c r="AT87" s="144"/>
      <c r="AU87" s="285">
        <f t="shared" si="34"/>
        <v>153204.61000000002</v>
      </c>
      <c r="AV87" s="160"/>
      <c r="AW87" s="162"/>
      <c r="AX87" s="161"/>
      <c r="BC87" s="269"/>
    </row>
    <row r="88" spans="2:55" s="132" customFormat="1" ht="12.75" customHeight="1" outlineLevel="1" x14ac:dyDescent="0.3">
      <c r="B88" s="133"/>
      <c r="C88" s="277" t="s">
        <v>158</v>
      </c>
      <c r="D88" s="278"/>
      <c r="E88" s="278"/>
      <c r="F88" s="278"/>
      <c r="G88" s="279"/>
      <c r="H88" s="280">
        <v>93</v>
      </c>
      <c r="I88" s="286">
        <v>41183</v>
      </c>
      <c r="J88" s="286" t="s">
        <v>131</v>
      </c>
      <c r="K88" s="218">
        <v>15</v>
      </c>
      <c r="L88" s="282" t="s">
        <v>128</v>
      </c>
      <c r="M88" s="283">
        <f t="shared" si="30"/>
        <v>77280.899999999994</v>
      </c>
      <c r="N88" s="221"/>
      <c r="O88" s="221"/>
      <c r="P88" s="221"/>
      <c r="Q88" s="221">
        <v>77280.899999999994</v>
      </c>
      <c r="R88" s="221"/>
      <c r="S88" s="284"/>
      <c r="T88" s="284"/>
      <c r="U88" s="221">
        <v>77280.899999999994</v>
      </c>
      <c r="V88" s="222">
        <v>39139.75</v>
      </c>
      <c r="W88" s="285">
        <f t="shared" si="31"/>
        <v>38141.149999999994</v>
      </c>
      <c r="X88" s="283">
        <f t="shared" si="35"/>
        <v>77280.899999999994</v>
      </c>
      <c r="Y88" s="221"/>
      <c r="Z88" s="221"/>
      <c r="AA88" s="221"/>
      <c r="AB88" s="221">
        <v>77280.899999999994</v>
      </c>
      <c r="AC88" s="221"/>
      <c r="AD88" s="284"/>
      <c r="AE88" s="284"/>
      <c r="AF88" s="284"/>
      <c r="AG88" s="221">
        <v>77280.899999999994</v>
      </c>
      <c r="AH88" s="222">
        <v>5154.6000000000004</v>
      </c>
      <c r="AI88" s="285">
        <f t="shared" si="32"/>
        <v>72126.299999999988</v>
      </c>
      <c r="AJ88" s="283">
        <f t="shared" si="36"/>
        <v>77280.899999999994</v>
      </c>
      <c r="AK88" s="283">
        <v>0</v>
      </c>
      <c r="AL88" s="221"/>
      <c r="AM88" s="221"/>
      <c r="AN88" s="221">
        <v>77280.899999999994</v>
      </c>
      <c r="AO88" s="221"/>
      <c r="AP88" s="284"/>
      <c r="AQ88" s="221">
        <v>77280.899999999994</v>
      </c>
      <c r="AR88" s="222">
        <f t="shared" si="33"/>
        <v>44294.35</v>
      </c>
      <c r="AS88" s="285">
        <f t="shared" si="34"/>
        <v>32986.549999999996</v>
      </c>
      <c r="AT88" s="144"/>
      <c r="AU88" s="285">
        <f t="shared" si="34"/>
        <v>32986.549999999996</v>
      </c>
      <c r="AV88" s="160"/>
      <c r="AW88" s="162"/>
      <c r="AX88" s="161"/>
      <c r="BC88" s="269"/>
    </row>
    <row r="89" spans="2:55" s="132" customFormat="1" ht="12.75" customHeight="1" outlineLevel="1" x14ac:dyDescent="0.3">
      <c r="B89" s="133"/>
      <c r="C89" s="277" t="s">
        <v>159</v>
      </c>
      <c r="D89" s="278"/>
      <c r="E89" s="278"/>
      <c r="F89" s="278"/>
      <c r="G89" s="279"/>
      <c r="H89" s="280">
        <v>94</v>
      </c>
      <c r="I89" s="286">
        <v>41183</v>
      </c>
      <c r="J89" s="286" t="s">
        <v>131</v>
      </c>
      <c r="K89" s="218">
        <v>15</v>
      </c>
      <c r="L89" s="282" t="s">
        <v>128</v>
      </c>
      <c r="M89" s="283">
        <f t="shared" si="30"/>
        <v>61410.45</v>
      </c>
      <c r="N89" s="221"/>
      <c r="O89" s="221"/>
      <c r="P89" s="221"/>
      <c r="Q89" s="221">
        <v>61410.45</v>
      </c>
      <c r="R89" s="221"/>
      <c r="S89" s="284"/>
      <c r="T89" s="284"/>
      <c r="U89" s="221">
        <v>61410.45</v>
      </c>
      <c r="V89" s="222">
        <v>30883.25</v>
      </c>
      <c r="W89" s="285">
        <f t="shared" si="31"/>
        <v>30527.199999999997</v>
      </c>
      <c r="X89" s="283">
        <f t="shared" si="35"/>
        <v>61410.45</v>
      </c>
      <c r="Y89" s="221"/>
      <c r="Z89" s="221"/>
      <c r="AA89" s="221"/>
      <c r="AB89" s="221">
        <v>61410.45</v>
      </c>
      <c r="AC89" s="221"/>
      <c r="AD89" s="284"/>
      <c r="AE89" s="284"/>
      <c r="AF89" s="284"/>
      <c r="AG89" s="221">
        <v>61410.45</v>
      </c>
      <c r="AH89" s="222">
        <v>4096.08</v>
      </c>
      <c r="AI89" s="285">
        <f t="shared" si="32"/>
        <v>57314.369999999995</v>
      </c>
      <c r="AJ89" s="283">
        <f t="shared" si="36"/>
        <v>61410.45</v>
      </c>
      <c r="AK89" s="283">
        <v>0</v>
      </c>
      <c r="AL89" s="221"/>
      <c r="AM89" s="221"/>
      <c r="AN89" s="221">
        <v>61410.45</v>
      </c>
      <c r="AO89" s="221"/>
      <c r="AP89" s="284"/>
      <c r="AQ89" s="221">
        <v>61410.45</v>
      </c>
      <c r="AR89" s="222">
        <f t="shared" si="33"/>
        <v>34979.33</v>
      </c>
      <c r="AS89" s="285">
        <f t="shared" si="34"/>
        <v>26431.119999999995</v>
      </c>
      <c r="AT89" s="144"/>
      <c r="AU89" s="285">
        <f t="shared" si="34"/>
        <v>26431.119999999995</v>
      </c>
      <c r="AV89" s="160"/>
      <c r="AW89" s="162"/>
      <c r="AX89" s="161"/>
      <c r="BC89" s="269"/>
    </row>
    <row r="90" spans="2:55" s="132" customFormat="1" ht="12.75" customHeight="1" outlineLevel="1" x14ac:dyDescent="0.3">
      <c r="B90" s="133"/>
      <c r="C90" s="277" t="s">
        <v>160</v>
      </c>
      <c r="D90" s="278"/>
      <c r="E90" s="278"/>
      <c r="F90" s="278"/>
      <c r="G90" s="279"/>
      <c r="H90" s="280">
        <v>95</v>
      </c>
      <c r="I90" s="286">
        <v>41183</v>
      </c>
      <c r="J90" s="286" t="s">
        <v>137</v>
      </c>
      <c r="K90" s="218">
        <v>15</v>
      </c>
      <c r="L90" s="282" t="s">
        <v>128</v>
      </c>
      <c r="M90" s="283">
        <f t="shared" si="30"/>
        <v>21409.03</v>
      </c>
      <c r="N90" s="221"/>
      <c r="O90" s="221"/>
      <c r="P90" s="221"/>
      <c r="Q90" s="221">
        <v>21409.03</v>
      </c>
      <c r="R90" s="221"/>
      <c r="S90" s="284"/>
      <c r="T90" s="284"/>
      <c r="U90" s="221">
        <v>21409.03</v>
      </c>
      <c r="V90" s="222">
        <v>11133.87</v>
      </c>
      <c r="W90" s="285">
        <f t="shared" si="31"/>
        <v>10275.159999999998</v>
      </c>
      <c r="X90" s="283">
        <f t="shared" si="35"/>
        <v>21409.03</v>
      </c>
      <c r="Y90" s="221"/>
      <c r="Z90" s="221"/>
      <c r="AA90" s="221"/>
      <c r="AB90" s="221">
        <v>21409.03</v>
      </c>
      <c r="AC90" s="221"/>
      <c r="AD90" s="284"/>
      <c r="AE90" s="284"/>
      <c r="AF90" s="284"/>
      <c r="AG90" s="221">
        <v>21409.03</v>
      </c>
      <c r="AH90" s="222">
        <v>1428</v>
      </c>
      <c r="AI90" s="285">
        <f t="shared" si="32"/>
        <v>19981.03</v>
      </c>
      <c r="AJ90" s="283">
        <f t="shared" si="36"/>
        <v>21409.03</v>
      </c>
      <c r="AK90" s="283">
        <v>0</v>
      </c>
      <c r="AL90" s="221"/>
      <c r="AM90" s="221"/>
      <c r="AN90" s="221">
        <v>21409.03</v>
      </c>
      <c r="AO90" s="221"/>
      <c r="AP90" s="284"/>
      <c r="AQ90" s="221">
        <v>21409.03</v>
      </c>
      <c r="AR90" s="222">
        <f t="shared" si="33"/>
        <v>12561.87</v>
      </c>
      <c r="AS90" s="285">
        <f t="shared" si="34"/>
        <v>8847.159999999998</v>
      </c>
      <c r="AT90" s="144"/>
      <c r="AU90" s="285">
        <f t="shared" si="34"/>
        <v>8847.159999999998</v>
      </c>
      <c r="AV90" s="160"/>
      <c r="AW90" s="162"/>
      <c r="AX90" s="161"/>
      <c r="BC90" s="269"/>
    </row>
    <row r="91" spans="2:55" s="132" customFormat="1" ht="12.75" customHeight="1" outlineLevel="1" x14ac:dyDescent="0.3">
      <c r="B91" s="133"/>
      <c r="C91" s="277" t="s">
        <v>161</v>
      </c>
      <c r="D91" s="278"/>
      <c r="E91" s="278"/>
      <c r="F91" s="278"/>
      <c r="G91" s="279"/>
      <c r="H91" s="280">
        <v>96</v>
      </c>
      <c r="I91" s="286">
        <v>41183</v>
      </c>
      <c r="J91" s="286" t="s">
        <v>131</v>
      </c>
      <c r="K91" s="218">
        <v>15</v>
      </c>
      <c r="L91" s="282" t="s">
        <v>128</v>
      </c>
      <c r="M91" s="283">
        <f t="shared" si="30"/>
        <v>21719.38</v>
      </c>
      <c r="N91" s="221"/>
      <c r="O91" s="221"/>
      <c r="P91" s="221"/>
      <c r="Q91" s="221">
        <v>21719.38</v>
      </c>
      <c r="R91" s="221"/>
      <c r="S91" s="284"/>
      <c r="T91" s="284"/>
      <c r="U91" s="221">
        <v>21719.38</v>
      </c>
      <c r="V91" s="222">
        <v>11414.16</v>
      </c>
      <c r="W91" s="285">
        <f>U91-V91</f>
        <v>10305.220000000001</v>
      </c>
      <c r="X91" s="283">
        <f t="shared" si="35"/>
        <v>21719.38</v>
      </c>
      <c r="Y91" s="221"/>
      <c r="Z91" s="221"/>
      <c r="AA91" s="221"/>
      <c r="AB91" s="221">
        <v>21719.38</v>
      </c>
      <c r="AC91" s="221"/>
      <c r="AD91" s="284"/>
      <c r="AE91" s="284"/>
      <c r="AF91" s="284"/>
      <c r="AG91" s="221">
        <v>21719.38</v>
      </c>
      <c r="AH91" s="222">
        <v>1448.64</v>
      </c>
      <c r="AI91" s="285">
        <f t="shared" si="32"/>
        <v>20270.740000000002</v>
      </c>
      <c r="AJ91" s="283">
        <f t="shared" si="36"/>
        <v>21719.38</v>
      </c>
      <c r="AK91" s="283">
        <v>0</v>
      </c>
      <c r="AL91" s="221"/>
      <c r="AM91" s="221"/>
      <c r="AN91" s="221">
        <v>21719.38</v>
      </c>
      <c r="AO91" s="221"/>
      <c r="AP91" s="284"/>
      <c r="AQ91" s="221">
        <v>21719.38</v>
      </c>
      <c r="AR91" s="222">
        <f t="shared" si="33"/>
        <v>12862.8</v>
      </c>
      <c r="AS91" s="285">
        <f t="shared" si="34"/>
        <v>8856.5800000000017</v>
      </c>
      <c r="AT91" s="144"/>
      <c r="AU91" s="285">
        <f t="shared" si="34"/>
        <v>8856.5800000000017</v>
      </c>
      <c r="AV91" s="160"/>
      <c r="AW91" s="162"/>
      <c r="AX91" s="161"/>
      <c r="BC91" s="269"/>
    </row>
    <row r="92" spans="2:55" s="132" customFormat="1" ht="12.75" customHeight="1" outlineLevel="1" x14ac:dyDescent="0.3">
      <c r="B92" s="133"/>
      <c r="C92" s="277" t="s">
        <v>162</v>
      </c>
      <c r="D92" s="278"/>
      <c r="E92" s="278"/>
      <c r="F92" s="278"/>
      <c r="G92" s="279"/>
      <c r="H92" s="280">
        <v>97</v>
      </c>
      <c r="I92" s="286">
        <v>41183</v>
      </c>
      <c r="J92" s="286" t="s">
        <v>131</v>
      </c>
      <c r="K92" s="218">
        <v>15</v>
      </c>
      <c r="L92" s="282" t="s">
        <v>128</v>
      </c>
      <c r="M92" s="283">
        <f t="shared" si="30"/>
        <v>9160.06</v>
      </c>
      <c r="N92" s="221"/>
      <c r="O92" s="221"/>
      <c r="P92" s="221"/>
      <c r="Q92" s="221">
        <v>9160.06</v>
      </c>
      <c r="R92" s="221"/>
      <c r="S92" s="284"/>
      <c r="T92" s="284"/>
      <c r="U92" s="221">
        <v>9160.06</v>
      </c>
      <c r="V92" s="222">
        <v>4937.82</v>
      </c>
      <c r="W92" s="285">
        <f t="shared" si="31"/>
        <v>4222.24</v>
      </c>
      <c r="X92" s="283">
        <f t="shared" si="35"/>
        <v>9160.06</v>
      </c>
      <c r="Y92" s="221"/>
      <c r="Z92" s="221"/>
      <c r="AA92" s="221"/>
      <c r="AB92" s="221">
        <v>9160.06</v>
      </c>
      <c r="AC92" s="221"/>
      <c r="AD92" s="284"/>
      <c r="AE92" s="284"/>
      <c r="AF92" s="284"/>
      <c r="AG92" s="221">
        <v>9160.06</v>
      </c>
      <c r="AH92" s="222">
        <v>610.91999999999996</v>
      </c>
      <c r="AI92" s="285">
        <f t="shared" si="32"/>
        <v>8549.14</v>
      </c>
      <c r="AJ92" s="283">
        <f t="shared" si="36"/>
        <v>9160.06</v>
      </c>
      <c r="AK92" s="283">
        <v>0</v>
      </c>
      <c r="AL92" s="221"/>
      <c r="AM92" s="221"/>
      <c r="AN92" s="221">
        <v>9160.06</v>
      </c>
      <c r="AO92" s="221"/>
      <c r="AP92" s="284"/>
      <c r="AQ92" s="221">
        <v>9160.06</v>
      </c>
      <c r="AR92" s="222">
        <f t="shared" si="33"/>
        <v>5548.74</v>
      </c>
      <c r="AS92" s="285">
        <f t="shared" si="34"/>
        <v>3611.3199999999997</v>
      </c>
      <c r="AT92" s="144"/>
      <c r="AU92" s="285">
        <f t="shared" si="34"/>
        <v>3611.3199999999997</v>
      </c>
      <c r="AV92" s="160"/>
      <c r="AW92" s="162"/>
      <c r="AX92" s="161"/>
      <c r="BC92" s="269"/>
    </row>
    <row r="93" spans="2:55" s="132" customFormat="1" ht="12.75" customHeight="1" outlineLevel="1" x14ac:dyDescent="0.3">
      <c r="B93" s="133"/>
      <c r="C93" s="277" t="s">
        <v>163</v>
      </c>
      <c r="D93" s="278"/>
      <c r="E93" s="278"/>
      <c r="F93" s="278"/>
      <c r="G93" s="279"/>
      <c r="H93" s="280">
        <v>99</v>
      </c>
      <c r="I93" s="286">
        <v>41183</v>
      </c>
      <c r="J93" s="286" t="s">
        <v>131</v>
      </c>
      <c r="K93" s="218">
        <v>15</v>
      </c>
      <c r="L93" s="282" t="s">
        <v>128</v>
      </c>
      <c r="M93" s="283">
        <f t="shared" si="30"/>
        <v>21217.11</v>
      </c>
      <c r="N93" s="221"/>
      <c r="O93" s="221"/>
      <c r="P93" s="221"/>
      <c r="Q93" s="221">
        <v>21217.11</v>
      </c>
      <c r="R93" s="221"/>
      <c r="S93" s="284"/>
      <c r="T93" s="284"/>
      <c r="U93" s="221">
        <v>21217.11</v>
      </c>
      <c r="V93" s="222">
        <v>11093.72</v>
      </c>
      <c r="W93" s="285">
        <f t="shared" si="31"/>
        <v>10123.390000000001</v>
      </c>
      <c r="X93" s="293">
        <f t="shared" si="35"/>
        <v>21217.11</v>
      </c>
      <c r="Y93" s="294"/>
      <c r="Z93" s="294"/>
      <c r="AA93" s="294"/>
      <c r="AB93" s="294">
        <v>21217.11</v>
      </c>
      <c r="AC93" s="294"/>
      <c r="AD93" s="220"/>
      <c r="AE93" s="220"/>
      <c r="AF93" s="220"/>
      <c r="AG93" s="294">
        <v>21217.11</v>
      </c>
      <c r="AH93" s="295">
        <v>1415.16</v>
      </c>
      <c r="AI93" s="285">
        <f t="shared" si="32"/>
        <v>19801.95</v>
      </c>
      <c r="AJ93" s="283">
        <f t="shared" si="36"/>
        <v>21217.11</v>
      </c>
      <c r="AK93" s="293">
        <v>0</v>
      </c>
      <c r="AL93" s="294"/>
      <c r="AM93" s="294"/>
      <c r="AN93" s="294">
        <v>21217.11</v>
      </c>
      <c r="AO93" s="294"/>
      <c r="AP93" s="220"/>
      <c r="AQ93" s="294">
        <v>21217.11</v>
      </c>
      <c r="AR93" s="222">
        <f t="shared" si="33"/>
        <v>12508.88</v>
      </c>
      <c r="AS93" s="285">
        <f t="shared" si="34"/>
        <v>8708.2300000000014</v>
      </c>
      <c r="AT93" s="144"/>
      <c r="AU93" s="285">
        <f t="shared" si="34"/>
        <v>8708.2300000000014</v>
      </c>
      <c r="AV93" s="160"/>
      <c r="AW93" s="162"/>
      <c r="AX93" s="161"/>
      <c r="BC93" s="269"/>
    </row>
    <row r="94" spans="2:55" s="132" customFormat="1" ht="12.75" customHeight="1" outlineLevel="1" x14ac:dyDescent="0.3">
      <c r="B94" s="133"/>
      <c r="C94" s="277" t="s">
        <v>164</v>
      </c>
      <c r="D94" s="278"/>
      <c r="E94" s="278"/>
      <c r="F94" s="278"/>
      <c r="G94" s="279"/>
      <c r="H94" s="280">
        <v>100</v>
      </c>
      <c r="I94" s="286">
        <v>41183</v>
      </c>
      <c r="J94" s="286" t="s">
        <v>131</v>
      </c>
      <c r="K94" s="218">
        <v>15</v>
      </c>
      <c r="L94" s="282" t="s">
        <v>128</v>
      </c>
      <c r="M94" s="283">
        <f t="shared" si="30"/>
        <v>156077.51999999999</v>
      </c>
      <c r="N94" s="221"/>
      <c r="O94" s="221"/>
      <c r="P94" s="221"/>
      <c r="Q94" s="221">
        <v>156077.51999999999</v>
      </c>
      <c r="R94" s="221"/>
      <c r="S94" s="284"/>
      <c r="T94" s="284"/>
      <c r="U94" s="221">
        <v>156077.51999999999</v>
      </c>
      <c r="V94" s="222">
        <v>84786.569999999992</v>
      </c>
      <c r="W94" s="285">
        <f t="shared" si="31"/>
        <v>71290.95</v>
      </c>
      <c r="X94" s="293">
        <f t="shared" si="35"/>
        <v>156077.51999999999</v>
      </c>
      <c r="Y94" s="294"/>
      <c r="Z94" s="294"/>
      <c r="AA94" s="294"/>
      <c r="AB94" s="294">
        <v>156077.51999999999</v>
      </c>
      <c r="AC94" s="294"/>
      <c r="AD94" s="220"/>
      <c r="AE94" s="220"/>
      <c r="AF94" s="220"/>
      <c r="AG94" s="294">
        <v>156077.51999999999</v>
      </c>
      <c r="AH94" s="295">
        <v>10410.36</v>
      </c>
      <c r="AI94" s="285">
        <f t="shared" si="32"/>
        <v>145667.15999999997</v>
      </c>
      <c r="AJ94" s="283">
        <f t="shared" si="36"/>
        <v>156077.51999999999</v>
      </c>
      <c r="AK94" s="293">
        <v>0</v>
      </c>
      <c r="AL94" s="294"/>
      <c r="AM94" s="294"/>
      <c r="AN94" s="294">
        <v>156077.51999999999</v>
      </c>
      <c r="AO94" s="294"/>
      <c r="AP94" s="220"/>
      <c r="AQ94" s="294">
        <v>156077.51999999999</v>
      </c>
      <c r="AR94" s="222">
        <f t="shared" si="33"/>
        <v>95196.93</v>
      </c>
      <c r="AS94" s="285">
        <f t="shared" si="34"/>
        <v>60880.59</v>
      </c>
      <c r="AT94" s="144"/>
      <c r="AU94" s="285">
        <f t="shared" si="34"/>
        <v>60880.59</v>
      </c>
      <c r="AV94" s="160"/>
      <c r="AW94" s="162"/>
      <c r="AX94" s="161"/>
      <c r="BC94" s="269"/>
    </row>
    <row r="95" spans="2:55" s="132" customFormat="1" ht="12.75" customHeight="1" outlineLevel="1" x14ac:dyDescent="0.3">
      <c r="B95" s="133"/>
      <c r="C95" s="277" t="s">
        <v>165</v>
      </c>
      <c r="D95" s="278"/>
      <c r="E95" s="278"/>
      <c r="F95" s="278"/>
      <c r="G95" s="279"/>
      <c r="H95" s="280">
        <v>163</v>
      </c>
      <c r="I95" s="286">
        <v>43187</v>
      </c>
      <c r="J95" s="286"/>
      <c r="K95" s="218">
        <v>5</v>
      </c>
      <c r="L95" s="282" t="s">
        <v>166</v>
      </c>
      <c r="M95" s="283">
        <f t="shared" si="30"/>
        <v>4290</v>
      </c>
      <c r="N95" s="221"/>
      <c r="O95" s="221"/>
      <c r="P95" s="221"/>
      <c r="Q95" s="221">
        <v>4290</v>
      </c>
      <c r="R95" s="221"/>
      <c r="S95" s="284"/>
      <c r="T95" s="284"/>
      <c r="U95" s="221">
        <v>4290</v>
      </c>
      <c r="V95" s="222">
        <v>2359.5</v>
      </c>
      <c r="W95" s="285">
        <f t="shared" si="31"/>
        <v>1930.5</v>
      </c>
      <c r="X95" s="283">
        <f t="shared" si="35"/>
        <v>4290</v>
      </c>
      <c r="Y95" s="221"/>
      <c r="Z95" s="221"/>
      <c r="AA95" s="221"/>
      <c r="AB95" s="221">
        <v>4290</v>
      </c>
      <c r="AC95" s="221"/>
      <c r="AD95" s="284"/>
      <c r="AE95" s="284"/>
      <c r="AF95" s="284"/>
      <c r="AG95" s="221">
        <v>4290</v>
      </c>
      <c r="AH95" s="222">
        <v>858</v>
      </c>
      <c r="AI95" s="285">
        <f t="shared" si="32"/>
        <v>3432</v>
      </c>
      <c r="AJ95" s="283">
        <f t="shared" si="36"/>
        <v>4290</v>
      </c>
      <c r="AK95" s="283"/>
      <c r="AL95" s="221"/>
      <c r="AM95" s="221"/>
      <c r="AN95" s="221">
        <v>4290</v>
      </c>
      <c r="AO95" s="221"/>
      <c r="AP95" s="284"/>
      <c r="AQ95" s="221">
        <v>4290</v>
      </c>
      <c r="AR95" s="222">
        <f t="shared" si="33"/>
        <v>3217.5</v>
      </c>
      <c r="AS95" s="285">
        <f t="shared" si="34"/>
        <v>1072.5</v>
      </c>
      <c r="AT95" s="144"/>
      <c r="AU95" s="285">
        <f t="shared" si="34"/>
        <v>1072.5</v>
      </c>
      <c r="AV95" s="160"/>
      <c r="AW95" s="162"/>
      <c r="AX95" s="161"/>
      <c r="BC95" s="269"/>
    </row>
    <row r="96" spans="2:55" s="132" customFormat="1" ht="12.75" customHeight="1" outlineLevel="1" x14ac:dyDescent="0.3">
      <c r="B96" s="133"/>
      <c r="C96" s="277" t="s">
        <v>167</v>
      </c>
      <c r="D96" s="278"/>
      <c r="E96" s="278"/>
      <c r="F96" s="278"/>
      <c r="G96" s="279"/>
      <c r="H96" s="280">
        <v>170</v>
      </c>
      <c r="I96" s="286">
        <v>44228</v>
      </c>
      <c r="J96" s="286"/>
      <c r="K96" s="218">
        <v>5</v>
      </c>
      <c r="L96" s="282"/>
      <c r="M96" s="283"/>
      <c r="N96" s="221"/>
      <c r="O96" s="221"/>
      <c r="P96" s="221"/>
      <c r="Q96" s="221"/>
      <c r="R96" s="221"/>
      <c r="S96" s="284"/>
      <c r="T96" s="284"/>
      <c r="U96" s="221"/>
      <c r="V96" s="222"/>
      <c r="W96" s="285"/>
      <c r="X96" s="283">
        <v>16530</v>
      </c>
      <c r="Y96" s="221"/>
      <c r="Z96" s="221"/>
      <c r="AA96" s="221"/>
      <c r="AB96" s="221">
        <v>16530</v>
      </c>
      <c r="AC96" s="221">
        <v>2755</v>
      </c>
      <c r="AD96" s="284"/>
      <c r="AE96" s="284"/>
      <c r="AF96" s="284"/>
      <c r="AG96" s="221">
        <v>16530</v>
      </c>
      <c r="AH96" s="222">
        <v>2755</v>
      </c>
      <c r="AI96" s="285">
        <f t="shared" si="32"/>
        <v>13775</v>
      </c>
      <c r="AJ96" s="283">
        <v>16530</v>
      </c>
      <c r="AK96" s="283"/>
      <c r="AL96" s="221"/>
      <c r="AM96" s="221"/>
      <c r="AN96" s="221">
        <v>16530</v>
      </c>
      <c r="AO96" s="221">
        <v>13775</v>
      </c>
      <c r="AP96" s="284"/>
      <c r="AQ96" s="221">
        <v>16530</v>
      </c>
      <c r="AR96" s="222">
        <v>2755</v>
      </c>
      <c r="AS96" s="285">
        <f t="shared" si="34"/>
        <v>13775</v>
      </c>
      <c r="AT96" s="144"/>
      <c r="AU96" s="285">
        <f t="shared" si="34"/>
        <v>13775</v>
      </c>
      <c r="AV96" s="160"/>
      <c r="AW96" s="162"/>
      <c r="AX96" s="344"/>
      <c r="BC96" s="269"/>
    </row>
    <row r="97" spans="2:55" s="132" customFormat="1" ht="12.75" customHeight="1" outlineLevel="1" x14ac:dyDescent="0.3">
      <c r="B97" s="133"/>
      <c r="C97" s="260" t="s">
        <v>168</v>
      </c>
      <c r="D97" s="261"/>
      <c r="E97" s="261"/>
      <c r="F97" s="261"/>
      <c r="G97" s="262"/>
      <c r="H97" s="345">
        <v>64</v>
      </c>
      <c r="I97" s="346">
        <v>40309</v>
      </c>
      <c r="J97" s="346"/>
      <c r="K97" s="201">
        <v>4</v>
      </c>
      <c r="L97" s="265"/>
      <c r="M97" s="266">
        <f t="shared" si="30"/>
        <v>14481</v>
      </c>
      <c r="N97" s="203"/>
      <c r="O97" s="203"/>
      <c r="P97" s="203"/>
      <c r="Q97" s="203">
        <v>14481</v>
      </c>
      <c r="R97" s="203"/>
      <c r="S97" s="267"/>
      <c r="T97" s="267"/>
      <c r="U97" s="203">
        <v>14481</v>
      </c>
      <c r="V97" s="204">
        <v>14480.71</v>
      </c>
      <c r="W97" s="268">
        <f t="shared" si="31"/>
        <v>0.29000000000087311</v>
      </c>
      <c r="X97" s="266">
        <f t="shared" si="35"/>
        <v>14481</v>
      </c>
      <c r="Y97" s="203"/>
      <c r="Z97" s="203"/>
      <c r="AA97" s="203"/>
      <c r="AB97" s="203">
        <v>14481</v>
      </c>
      <c r="AC97" s="203"/>
      <c r="AD97" s="267"/>
      <c r="AE97" s="267"/>
      <c r="AF97" s="267"/>
      <c r="AG97" s="203">
        <v>14481</v>
      </c>
      <c r="AH97" s="204">
        <v>0</v>
      </c>
      <c r="AI97" s="268">
        <f t="shared" si="32"/>
        <v>14481</v>
      </c>
      <c r="AJ97" s="266">
        <f t="shared" si="36"/>
        <v>14481</v>
      </c>
      <c r="AK97" s="266"/>
      <c r="AL97" s="203"/>
      <c r="AM97" s="203"/>
      <c r="AN97" s="203">
        <v>14481</v>
      </c>
      <c r="AO97" s="203"/>
      <c r="AP97" s="267"/>
      <c r="AQ97" s="203">
        <v>14481</v>
      </c>
      <c r="AR97" s="204">
        <f t="shared" si="33"/>
        <v>14480.71</v>
      </c>
      <c r="AS97" s="268">
        <f t="shared" si="34"/>
        <v>0.29000000000087311</v>
      </c>
      <c r="AT97" s="144"/>
      <c r="AU97" s="162"/>
      <c r="AV97" s="160"/>
      <c r="AW97" s="162"/>
      <c r="AX97" s="268">
        <f>AV97-AW97</f>
        <v>0</v>
      </c>
      <c r="BC97" s="269"/>
    </row>
    <row r="98" spans="2:55" s="132" customFormat="1" ht="12.75" customHeight="1" x14ac:dyDescent="0.3">
      <c r="B98" s="297" t="s">
        <v>169</v>
      </c>
      <c r="C98" s="298" t="s">
        <v>170</v>
      </c>
      <c r="D98" s="299"/>
      <c r="E98" s="299"/>
      <c r="F98" s="299"/>
      <c r="G98" s="300"/>
      <c r="H98" s="301"/>
      <c r="I98" s="347"/>
      <c r="J98" s="347"/>
      <c r="K98" s="301"/>
      <c r="L98" s="302"/>
      <c r="M98" s="303">
        <f t="shared" ref="M98:W98" si="37">M100+M105</f>
        <v>24821.07</v>
      </c>
      <c r="N98" s="303">
        <f t="shared" si="37"/>
        <v>0</v>
      </c>
      <c r="O98" s="303">
        <f t="shared" si="37"/>
        <v>0</v>
      </c>
      <c r="P98" s="303">
        <f t="shared" si="37"/>
        <v>0</v>
      </c>
      <c r="Q98" s="303">
        <f t="shared" si="37"/>
        <v>24821.07</v>
      </c>
      <c r="R98" s="303">
        <f t="shared" si="37"/>
        <v>0</v>
      </c>
      <c r="S98" s="303">
        <f t="shared" si="37"/>
        <v>0</v>
      </c>
      <c r="T98" s="303"/>
      <c r="U98" s="303">
        <f t="shared" si="37"/>
        <v>24821.07</v>
      </c>
      <c r="V98" s="303">
        <f t="shared" si="37"/>
        <v>22597.309999999994</v>
      </c>
      <c r="W98" s="303">
        <f t="shared" si="37"/>
        <v>2223.7600000000007</v>
      </c>
      <c r="X98" s="303">
        <f>X100+X105</f>
        <v>27348.35</v>
      </c>
      <c r="Y98" s="303">
        <f t="shared" ref="Y98:AR98" si="38">Y100+Y105</f>
        <v>0</v>
      </c>
      <c r="Z98" s="303">
        <f t="shared" si="38"/>
        <v>0</v>
      </c>
      <c r="AA98" s="303">
        <f t="shared" si="38"/>
        <v>0</v>
      </c>
      <c r="AB98" s="303">
        <f t="shared" si="38"/>
        <v>27348.35</v>
      </c>
      <c r="AC98" s="303">
        <f t="shared" si="38"/>
        <v>240</v>
      </c>
      <c r="AD98" s="303"/>
      <c r="AE98" s="303"/>
      <c r="AF98" s="303">
        <f t="shared" si="38"/>
        <v>0</v>
      </c>
      <c r="AG98" s="303">
        <f t="shared" si="38"/>
        <v>27348.35</v>
      </c>
      <c r="AH98" s="303">
        <f t="shared" si="38"/>
        <v>962.0200000000001</v>
      </c>
      <c r="AI98" s="303">
        <f t="shared" si="38"/>
        <v>26386.33</v>
      </c>
      <c r="AJ98" s="303">
        <f>AJ100+AJ105</f>
        <v>25943.39</v>
      </c>
      <c r="AK98" s="303">
        <f t="shared" si="38"/>
        <v>0</v>
      </c>
      <c r="AL98" s="303">
        <f t="shared" si="38"/>
        <v>0</v>
      </c>
      <c r="AM98" s="303">
        <f t="shared" si="38"/>
        <v>0</v>
      </c>
      <c r="AN98" s="303">
        <f t="shared" si="38"/>
        <v>25943.39</v>
      </c>
      <c r="AO98" s="303">
        <f t="shared" si="38"/>
        <v>399.65</v>
      </c>
      <c r="AP98" s="303">
        <f t="shared" si="38"/>
        <v>0</v>
      </c>
      <c r="AQ98" s="303">
        <f t="shared" si="38"/>
        <v>25943.39</v>
      </c>
      <c r="AR98" s="303">
        <f t="shared" si="38"/>
        <v>22155.24</v>
      </c>
      <c r="AS98" s="303">
        <f>AS100+AS105</f>
        <v>3788.150000000001</v>
      </c>
      <c r="AT98" s="170"/>
      <c r="AU98" s="303">
        <f>AU100+AU105</f>
        <v>399.9400000000004</v>
      </c>
      <c r="AV98" s="303">
        <f>AV100+AV105</f>
        <v>0</v>
      </c>
      <c r="AW98" s="303">
        <f>AW100+AW105</f>
        <v>0</v>
      </c>
      <c r="AX98" s="303">
        <f>AX100+AX105</f>
        <v>3389.0800000000008</v>
      </c>
    </row>
    <row r="99" spans="2:55" s="132" customFormat="1" ht="37.5" customHeight="1" outlineLevel="1" x14ac:dyDescent="0.3">
      <c r="B99" s="133"/>
      <c r="C99" s="270" t="s">
        <v>171</v>
      </c>
      <c r="D99" s="271"/>
      <c r="E99" s="271"/>
      <c r="F99" s="271"/>
      <c r="G99" s="272"/>
      <c r="H99" s="152"/>
      <c r="I99" s="348"/>
      <c r="J99" s="348"/>
      <c r="K99" s="152"/>
      <c r="L99" s="153"/>
      <c r="M99" s="170"/>
      <c r="N99" s="170"/>
      <c r="O99" s="170"/>
      <c r="P99" s="170"/>
      <c r="Q99" s="170"/>
      <c r="R99" s="170"/>
      <c r="S99" s="170"/>
      <c r="T99" s="170"/>
      <c r="U99" s="170"/>
      <c r="V99" s="170"/>
      <c r="W99" s="170"/>
      <c r="X99" s="170"/>
      <c r="Y99" s="170"/>
      <c r="Z99" s="170"/>
      <c r="AA99" s="170"/>
      <c r="AB99" s="170"/>
      <c r="AC99" s="170"/>
      <c r="AD99" s="170"/>
      <c r="AE99" s="170"/>
      <c r="AF99" s="170"/>
      <c r="AG99" s="170"/>
      <c r="AH99" s="170"/>
      <c r="AI99" s="170"/>
      <c r="AJ99" s="170"/>
      <c r="AK99" s="170"/>
      <c r="AL99" s="170"/>
      <c r="AM99" s="170"/>
      <c r="AN99" s="170"/>
      <c r="AO99" s="170"/>
      <c r="AP99" s="170"/>
      <c r="AQ99" s="170"/>
      <c r="AR99" s="170"/>
      <c r="AS99" s="170"/>
      <c r="AT99" s="307"/>
      <c r="AU99" s="162"/>
      <c r="AV99" s="160"/>
      <c r="AW99" s="162"/>
      <c r="AX99" s="161"/>
    </row>
    <row r="100" spans="2:55" s="132" customFormat="1" ht="26.25" customHeight="1" outlineLevel="1" x14ac:dyDescent="0.3">
      <c r="B100" s="273"/>
      <c r="C100" s="274" t="s">
        <v>172</v>
      </c>
      <c r="D100" s="275"/>
      <c r="E100" s="275"/>
      <c r="F100" s="275"/>
      <c r="G100" s="276"/>
      <c r="H100" s="167"/>
      <c r="I100" s="342"/>
      <c r="J100" s="342"/>
      <c r="K100" s="167"/>
      <c r="L100" s="168"/>
      <c r="M100" s="169">
        <f>M101+M102+M103</f>
        <v>3615.26</v>
      </c>
      <c r="N100" s="169">
        <f t="shared" ref="N100:AH100" si="39">N101+N102+N103</f>
        <v>0</v>
      </c>
      <c r="O100" s="169">
        <f t="shared" si="39"/>
        <v>0</v>
      </c>
      <c r="P100" s="169">
        <f t="shared" si="39"/>
        <v>0</v>
      </c>
      <c r="Q100" s="169">
        <f t="shared" si="39"/>
        <v>3615.26</v>
      </c>
      <c r="R100" s="169">
        <f t="shared" si="39"/>
        <v>0</v>
      </c>
      <c r="S100" s="169">
        <f t="shared" si="39"/>
        <v>0</v>
      </c>
      <c r="T100" s="169"/>
      <c r="U100" s="169">
        <f t="shared" si="39"/>
        <v>3615.26</v>
      </c>
      <c r="V100" s="169">
        <f t="shared" si="39"/>
        <v>3614.97</v>
      </c>
      <c r="W100" s="169">
        <f t="shared" si="39"/>
        <v>0.29000000000041837</v>
      </c>
      <c r="X100" s="169">
        <f t="shared" si="39"/>
        <v>3615.26</v>
      </c>
      <c r="Y100" s="169">
        <f t="shared" si="39"/>
        <v>0</v>
      </c>
      <c r="Z100" s="169">
        <f t="shared" si="39"/>
        <v>0</v>
      </c>
      <c r="AA100" s="169">
        <f t="shared" si="39"/>
        <v>0</v>
      </c>
      <c r="AB100" s="169">
        <f>AB101+AB102+AB103</f>
        <v>3615.26</v>
      </c>
      <c r="AC100" s="169">
        <f t="shared" si="39"/>
        <v>0</v>
      </c>
      <c r="AD100" s="169"/>
      <c r="AE100" s="169"/>
      <c r="AF100" s="169">
        <f t="shared" si="39"/>
        <v>0</v>
      </c>
      <c r="AG100" s="169">
        <f t="shared" si="39"/>
        <v>3615.26</v>
      </c>
      <c r="AH100" s="169">
        <f t="shared" si="39"/>
        <v>0</v>
      </c>
      <c r="AI100" s="169">
        <f>AI101+AI102+AI103</f>
        <v>3615.26</v>
      </c>
      <c r="AJ100" s="169">
        <f>AJ103</f>
        <v>3615.26</v>
      </c>
      <c r="AK100" s="169">
        <f t="shared" ref="AK100:AR100" si="40">AK103</f>
        <v>0</v>
      </c>
      <c r="AL100" s="169">
        <f t="shared" si="40"/>
        <v>0</v>
      </c>
      <c r="AM100" s="169">
        <f t="shared" si="40"/>
        <v>0</v>
      </c>
      <c r="AN100" s="169">
        <f t="shared" si="40"/>
        <v>3615.26</v>
      </c>
      <c r="AO100" s="169">
        <f t="shared" si="40"/>
        <v>0</v>
      </c>
      <c r="AP100" s="169">
        <f t="shared" si="40"/>
        <v>0</v>
      </c>
      <c r="AQ100" s="169">
        <f t="shared" si="40"/>
        <v>3615.26</v>
      </c>
      <c r="AR100" s="169">
        <f t="shared" si="40"/>
        <v>3614.97</v>
      </c>
      <c r="AS100" s="169">
        <f>AS103</f>
        <v>0.29000000000041837</v>
      </c>
      <c r="AT100" s="170"/>
      <c r="AU100" s="169">
        <f>AU103</f>
        <v>0.29000000000041837</v>
      </c>
      <c r="AV100" s="169">
        <f>AV103</f>
        <v>0</v>
      </c>
      <c r="AW100" s="169">
        <f>AW103</f>
        <v>0</v>
      </c>
      <c r="AX100" s="169">
        <f>AX103</f>
        <v>0</v>
      </c>
    </row>
    <row r="101" spans="2:55" s="132" customFormat="1" ht="12.75" hidden="1" customHeight="1" outlineLevel="1" x14ac:dyDescent="0.3">
      <c r="B101" s="133"/>
      <c r="C101" s="331"/>
      <c r="D101" s="332"/>
      <c r="E101" s="332"/>
      <c r="F101" s="332"/>
      <c r="G101" s="333"/>
      <c r="H101" s="312"/>
      <c r="I101" s="334"/>
      <c r="J101" s="334"/>
      <c r="K101" s="314"/>
      <c r="L101" s="315"/>
      <c r="M101" s="335"/>
      <c r="N101" s="336"/>
      <c r="O101" s="336"/>
      <c r="P101" s="336"/>
      <c r="Q101" s="336"/>
      <c r="R101" s="336"/>
      <c r="S101" s="337"/>
      <c r="T101" s="337"/>
      <c r="U101" s="336"/>
      <c r="V101" s="338"/>
      <c r="W101" s="339"/>
      <c r="X101" s="335"/>
      <c r="Y101" s="335"/>
      <c r="Z101" s="336"/>
      <c r="AA101" s="336"/>
      <c r="AB101" s="336"/>
      <c r="AC101" s="336"/>
      <c r="AD101" s="337"/>
      <c r="AE101" s="337"/>
      <c r="AF101" s="337"/>
      <c r="AG101" s="336"/>
      <c r="AH101" s="338"/>
      <c r="AI101" s="339"/>
      <c r="AJ101" s="335"/>
      <c r="AK101" s="335"/>
      <c r="AL101" s="336"/>
      <c r="AM101" s="336"/>
      <c r="AN101" s="336"/>
      <c r="AO101" s="336"/>
      <c r="AP101" s="337"/>
      <c r="AQ101" s="336"/>
      <c r="AR101" s="338"/>
      <c r="AS101" s="339"/>
      <c r="AT101" s="144"/>
      <c r="AU101" s="162"/>
      <c r="AV101" s="160"/>
      <c r="AW101" s="162"/>
      <c r="AX101" s="161"/>
    </row>
    <row r="102" spans="2:55" s="132" customFormat="1" ht="12.75" hidden="1" customHeight="1" outlineLevel="1" x14ac:dyDescent="0.3">
      <c r="B102" s="148"/>
      <c r="C102" s="331"/>
      <c r="D102" s="332"/>
      <c r="E102" s="332"/>
      <c r="F102" s="332"/>
      <c r="G102" s="333"/>
      <c r="H102" s="312"/>
      <c r="I102" s="334"/>
      <c r="J102" s="334"/>
      <c r="K102" s="314"/>
      <c r="L102" s="315"/>
      <c r="M102" s="335"/>
      <c r="N102" s="336"/>
      <c r="O102" s="336"/>
      <c r="P102" s="336"/>
      <c r="Q102" s="336"/>
      <c r="R102" s="336"/>
      <c r="S102" s="337"/>
      <c r="T102" s="337"/>
      <c r="U102" s="336"/>
      <c r="V102" s="338"/>
      <c r="W102" s="339"/>
      <c r="X102" s="335"/>
      <c r="Y102" s="335"/>
      <c r="Z102" s="336"/>
      <c r="AA102" s="336"/>
      <c r="AB102" s="336"/>
      <c r="AC102" s="336"/>
      <c r="AD102" s="337"/>
      <c r="AE102" s="337"/>
      <c r="AF102" s="337"/>
      <c r="AG102" s="336"/>
      <c r="AH102" s="338"/>
      <c r="AI102" s="339"/>
      <c r="AJ102" s="335"/>
      <c r="AK102" s="335"/>
      <c r="AL102" s="336"/>
      <c r="AM102" s="336"/>
      <c r="AN102" s="336"/>
      <c r="AO102" s="336"/>
      <c r="AP102" s="337"/>
      <c r="AQ102" s="336"/>
      <c r="AR102" s="338"/>
      <c r="AS102" s="339"/>
      <c r="AT102" s="144"/>
      <c r="AU102" s="162"/>
      <c r="AV102" s="160"/>
      <c r="AW102" s="162"/>
      <c r="AX102" s="161"/>
    </row>
    <row r="103" spans="2:55" s="132" customFormat="1" ht="12.75" customHeight="1" outlineLevel="1" x14ac:dyDescent="0.3">
      <c r="B103" s="148"/>
      <c r="C103" s="277" t="s">
        <v>173</v>
      </c>
      <c r="D103" s="278"/>
      <c r="E103" s="278"/>
      <c r="F103" s="278"/>
      <c r="G103" s="279"/>
      <c r="H103" s="280">
        <v>92</v>
      </c>
      <c r="I103" s="286">
        <v>41183</v>
      </c>
      <c r="J103" s="286" t="s">
        <v>131</v>
      </c>
      <c r="K103" s="218">
        <v>7</v>
      </c>
      <c r="L103" s="282" t="s">
        <v>128</v>
      </c>
      <c r="M103" s="283">
        <f>N103+Q103</f>
        <v>3615.26</v>
      </c>
      <c r="N103" s="294"/>
      <c r="O103" s="294"/>
      <c r="P103" s="294"/>
      <c r="Q103" s="294">
        <v>3615.26</v>
      </c>
      <c r="R103" s="294"/>
      <c r="S103" s="220"/>
      <c r="T103" s="220"/>
      <c r="U103" s="294">
        <v>3615.26</v>
      </c>
      <c r="V103" s="295">
        <v>3614.97</v>
      </c>
      <c r="W103" s="223">
        <f>U103-V103</f>
        <v>0.29000000000041837</v>
      </c>
      <c r="X103" s="283">
        <f>Y103+AB103</f>
        <v>3615.26</v>
      </c>
      <c r="Y103" s="221"/>
      <c r="Z103" s="221"/>
      <c r="AA103" s="221"/>
      <c r="AB103" s="221">
        <v>3615.26</v>
      </c>
      <c r="AC103" s="221"/>
      <c r="AD103" s="284"/>
      <c r="AE103" s="284"/>
      <c r="AF103" s="284"/>
      <c r="AG103" s="221">
        <v>3615.26</v>
      </c>
      <c r="AH103" s="222">
        <v>0</v>
      </c>
      <c r="AI103" s="285">
        <f>AG103-AH103</f>
        <v>3615.26</v>
      </c>
      <c r="AJ103" s="283">
        <f>AK103+AN103</f>
        <v>3615.26</v>
      </c>
      <c r="AK103" s="283">
        <v>0</v>
      </c>
      <c r="AL103" s="221"/>
      <c r="AM103" s="221"/>
      <c r="AN103" s="221">
        <v>3615.26</v>
      </c>
      <c r="AO103" s="221"/>
      <c r="AP103" s="284"/>
      <c r="AQ103" s="221">
        <v>3615.26</v>
      </c>
      <c r="AR103" s="222">
        <f>V103+AH103</f>
        <v>3614.97</v>
      </c>
      <c r="AS103" s="285">
        <f>AQ103-AR103</f>
        <v>0.29000000000041837</v>
      </c>
      <c r="AT103" s="144"/>
      <c r="AU103" s="285">
        <f>AS103-AT103</f>
        <v>0.29000000000041837</v>
      </c>
      <c r="AV103" s="160"/>
      <c r="AW103" s="162"/>
      <c r="AX103" s="161"/>
      <c r="BC103" s="269"/>
    </row>
    <row r="104" spans="2:55" s="132" customFormat="1" ht="36.75" customHeight="1" outlineLevel="1" x14ac:dyDescent="0.3">
      <c r="B104" s="148"/>
      <c r="C104" s="270" t="s">
        <v>174</v>
      </c>
      <c r="D104" s="271"/>
      <c r="E104" s="271"/>
      <c r="F104" s="271"/>
      <c r="G104" s="272"/>
      <c r="H104" s="152"/>
      <c r="I104" s="348"/>
      <c r="J104" s="348"/>
      <c r="K104" s="152"/>
      <c r="L104" s="153"/>
      <c r="M104" s="154"/>
      <c r="N104" s="155"/>
      <c r="O104" s="155"/>
      <c r="P104" s="155"/>
      <c r="Q104" s="155"/>
      <c r="R104" s="155"/>
      <c r="S104" s="156"/>
      <c r="T104" s="156"/>
      <c r="U104" s="155"/>
      <c r="V104" s="157"/>
      <c r="W104" s="158"/>
      <c r="X104" s="154"/>
      <c r="Y104" s="155"/>
      <c r="Z104" s="155"/>
      <c r="AA104" s="155"/>
      <c r="AB104" s="155"/>
      <c r="AC104" s="155"/>
      <c r="AD104" s="156"/>
      <c r="AE104" s="156"/>
      <c r="AF104" s="156"/>
      <c r="AG104" s="155"/>
      <c r="AH104" s="157"/>
      <c r="AI104" s="158"/>
      <c r="AJ104" s="154"/>
      <c r="AK104" s="155"/>
      <c r="AL104" s="155"/>
      <c r="AM104" s="155"/>
      <c r="AN104" s="155"/>
      <c r="AO104" s="155"/>
      <c r="AP104" s="156"/>
      <c r="AQ104" s="155"/>
      <c r="AR104" s="157"/>
      <c r="AS104" s="158"/>
      <c r="AT104" s="144"/>
      <c r="AU104" s="162"/>
      <c r="AV104" s="160"/>
      <c r="AW104" s="162"/>
      <c r="AX104" s="161"/>
    </row>
    <row r="105" spans="2:55" s="132" customFormat="1" ht="24" customHeight="1" outlineLevel="1" x14ac:dyDescent="0.3">
      <c r="B105" s="256"/>
      <c r="C105" s="274" t="s">
        <v>175</v>
      </c>
      <c r="D105" s="275"/>
      <c r="E105" s="275"/>
      <c r="F105" s="275"/>
      <c r="G105" s="276"/>
      <c r="H105" s="167"/>
      <c r="I105" s="167"/>
      <c r="J105" s="167"/>
      <c r="K105" s="167"/>
      <c r="L105" s="168"/>
      <c r="M105" s="169">
        <f>SUM(M106:M133)</f>
        <v>21205.809999999998</v>
      </c>
      <c r="N105" s="169">
        <f t="shared" ref="N105:AI105" si="41">SUM(N106:N133)</f>
        <v>0</v>
      </c>
      <c r="O105" s="169">
        <f t="shared" si="41"/>
        <v>0</v>
      </c>
      <c r="P105" s="169">
        <f t="shared" si="41"/>
        <v>0</v>
      </c>
      <c r="Q105" s="169">
        <f t="shared" si="41"/>
        <v>21205.809999999998</v>
      </c>
      <c r="R105" s="169">
        <f t="shared" si="41"/>
        <v>0</v>
      </c>
      <c r="S105" s="169">
        <f t="shared" si="41"/>
        <v>0</v>
      </c>
      <c r="T105" s="169"/>
      <c r="U105" s="169">
        <f t="shared" si="41"/>
        <v>21205.809999999998</v>
      </c>
      <c r="V105" s="169">
        <f t="shared" si="41"/>
        <v>18982.339999999993</v>
      </c>
      <c r="W105" s="169">
        <f>SUM(W106:W133)</f>
        <v>2223.4700000000003</v>
      </c>
      <c r="X105" s="169">
        <f t="shared" si="41"/>
        <v>23733.089999999997</v>
      </c>
      <c r="Y105" s="169">
        <f t="shared" si="41"/>
        <v>0</v>
      </c>
      <c r="Z105" s="169">
        <f t="shared" si="41"/>
        <v>0</v>
      </c>
      <c r="AA105" s="169">
        <f t="shared" si="41"/>
        <v>0</v>
      </c>
      <c r="AB105" s="169">
        <f t="shared" si="41"/>
        <v>23733.089999999997</v>
      </c>
      <c r="AC105" s="169">
        <f t="shared" si="41"/>
        <v>240</v>
      </c>
      <c r="AD105" s="169"/>
      <c r="AE105" s="169"/>
      <c r="AF105" s="169">
        <f t="shared" si="41"/>
        <v>0</v>
      </c>
      <c r="AG105" s="169">
        <f t="shared" si="41"/>
        <v>23733.089999999997</v>
      </c>
      <c r="AH105" s="169">
        <f t="shared" si="41"/>
        <v>962.0200000000001</v>
      </c>
      <c r="AI105" s="169">
        <f t="shared" si="41"/>
        <v>22771.07</v>
      </c>
      <c r="AJ105" s="169">
        <f>SUM(AJ106:AJ130)</f>
        <v>22328.129999999997</v>
      </c>
      <c r="AK105" s="169">
        <f>SUM(AK106:AK133)</f>
        <v>0</v>
      </c>
      <c r="AL105" s="169">
        <f>SUM(AL106:AL133)</f>
        <v>0</v>
      </c>
      <c r="AM105" s="169">
        <f>SUM(AM106:AM133)</f>
        <v>0</v>
      </c>
      <c r="AN105" s="169">
        <f>SUM(AN106:AN130)</f>
        <v>22328.129999999997</v>
      </c>
      <c r="AO105" s="169">
        <f>SUM(AO106:AO133)</f>
        <v>399.65</v>
      </c>
      <c r="AP105" s="169">
        <f>SUM(AP106:AP133)</f>
        <v>0</v>
      </c>
      <c r="AQ105" s="169">
        <f>SUM(AQ106:AQ130)</f>
        <v>22328.129999999997</v>
      </c>
      <c r="AR105" s="169">
        <f>SUM(AR106:AR130)</f>
        <v>18540.27</v>
      </c>
      <c r="AS105" s="169">
        <f>SUM(AS106:AS130)</f>
        <v>3787.8600000000006</v>
      </c>
      <c r="AT105" s="170"/>
      <c r="AU105" s="169">
        <f>SUM(AU106:AU133)</f>
        <v>399.65</v>
      </c>
      <c r="AV105" s="169">
        <f>SUM(AV106:AV133)</f>
        <v>0</v>
      </c>
      <c r="AW105" s="169">
        <f>SUM(AW106:AW133)</f>
        <v>0</v>
      </c>
      <c r="AX105" s="169">
        <f>SUM(AX106:AX133)</f>
        <v>3389.0800000000008</v>
      </c>
    </row>
    <row r="106" spans="2:55" s="132" customFormat="1" ht="12.75" customHeight="1" outlineLevel="1" x14ac:dyDescent="0.3">
      <c r="B106" s="148"/>
      <c r="C106" s="260" t="s">
        <v>176</v>
      </c>
      <c r="D106" s="261"/>
      <c r="E106" s="261"/>
      <c r="F106" s="261"/>
      <c r="G106" s="262"/>
      <c r="H106" s="345">
        <v>58</v>
      </c>
      <c r="I106" s="346" t="s">
        <v>177</v>
      </c>
      <c r="J106" s="346"/>
      <c r="K106" s="201">
        <v>4</v>
      </c>
      <c r="L106" s="265"/>
      <c r="M106" s="266">
        <f>N106+Q106</f>
        <v>536.16</v>
      </c>
      <c r="N106" s="203"/>
      <c r="O106" s="203"/>
      <c r="P106" s="203"/>
      <c r="Q106" s="203">
        <v>536.16</v>
      </c>
      <c r="R106" s="203"/>
      <c r="S106" s="267"/>
      <c r="T106" s="267"/>
      <c r="U106" s="203">
        <v>536.16</v>
      </c>
      <c r="V106" s="204">
        <v>535.87</v>
      </c>
      <c r="W106" s="268">
        <f>U106-V106</f>
        <v>0.28999999999996362</v>
      </c>
      <c r="X106" s="266">
        <f t="shared" ref="X106:X133" si="42">Y106+AB106</f>
        <v>536.16</v>
      </c>
      <c r="Y106" s="203"/>
      <c r="Z106" s="203"/>
      <c r="AA106" s="203"/>
      <c r="AB106" s="203">
        <v>536.16</v>
      </c>
      <c r="AC106" s="203"/>
      <c r="AD106" s="267"/>
      <c r="AE106" s="267"/>
      <c r="AF106" s="267"/>
      <c r="AG106" s="203">
        <v>536.16</v>
      </c>
      <c r="AH106" s="204">
        <v>0</v>
      </c>
      <c r="AI106" s="268">
        <f>AG106-AH106</f>
        <v>536.16</v>
      </c>
      <c r="AJ106" s="266">
        <f>AK106+AN106</f>
        <v>536.16</v>
      </c>
      <c r="AK106" s="266">
        <v>0</v>
      </c>
      <c r="AL106" s="203"/>
      <c r="AM106" s="203"/>
      <c r="AN106" s="203">
        <v>536.16</v>
      </c>
      <c r="AO106" s="203"/>
      <c r="AP106" s="267"/>
      <c r="AQ106" s="203">
        <v>536.16</v>
      </c>
      <c r="AR106" s="204">
        <f>V106+AH106</f>
        <v>535.87</v>
      </c>
      <c r="AS106" s="268">
        <f t="shared" ref="AS106:AS133" si="43">AQ106-AR106</f>
        <v>0.28999999999996362</v>
      </c>
      <c r="AT106" s="144"/>
      <c r="AU106" s="162"/>
      <c r="AV106" s="160"/>
      <c r="AW106" s="162"/>
      <c r="AX106" s="268">
        <f>AS106</f>
        <v>0.28999999999996362</v>
      </c>
      <c r="BC106" s="269"/>
    </row>
    <row r="107" spans="2:55" s="132" customFormat="1" ht="12.75" customHeight="1" outlineLevel="1" x14ac:dyDescent="0.3">
      <c r="B107" s="148"/>
      <c r="C107" s="260" t="s">
        <v>178</v>
      </c>
      <c r="D107" s="261"/>
      <c r="E107" s="261"/>
      <c r="F107" s="261"/>
      <c r="G107" s="262"/>
      <c r="H107" s="345">
        <v>60</v>
      </c>
      <c r="I107" s="346">
        <v>40550</v>
      </c>
      <c r="J107" s="346"/>
      <c r="K107" s="201">
        <v>3</v>
      </c>
      <c r="L107" s="265"/>
      <c r="M107" s="266">
        <f t="shared" ref="M107:M133" si="44">N107+Q107</f>
        <v>1187.2</v>
      </c>
      <c r="N107" s="203"/>
      <c r="O107" s="203"/>
      <c r="P107" s="203"/>
      <c r="Q107" s="203">
        <v>1187.2</v>
      </c>
      <c r="R107" s="203"/>
      <c r="S107" s="267"/>
      <c r="T107" s="267"/>
      <c r="U107" s="203">
        <v>1187.2</v>
      </c>
      <c r="V107" s="204">
        <v>1186.9100000000001</v>
      </c>
      <c r="W107" s="268">
        <f t="shared" ref="W107:W133" si="45">U107-V107</f>
        <v>0.28999999999996362</v>
      </c>
      <c r="X107" s="266">
        <f t="shared" si="42"/>
        <v>1187.2</v>
      </c>
      <c r="Y107" s="203"/>
      <c r="Z107" s="203"/>
      <c r="AA107" s="203"/>
      <c r="AB107" s="203">
        <v>1187.2</v>
      </c>
      <c r="AC107" s="203"/>
      <c r="AD107" s="267"/>
      <c r="AE107" s="267"/>
      <c r="AF107" s="267"/>
      <c r="AG107" s="203">
        <v>1187.2</v>
      </c>
      <c r="AH107" s="204">
        <v>0</v>
      </c>
      <c r="AI107" s="268">
        <f t="shared" ref="AI107:AI133" si="46">AG107-AH107</f>
        <v>1187.2</v>
      </c>
      <c r="AJ107" s="266">
        <f t="shared" ref="AJ107:AJ128" si="47">AK107+AN107</f>
        <v>1187.2</v>
      </c>
      <c r="AK107" s="266">
        <v>0</v>
      </c>
      <c r="AL107" s="203"/>
      <c r="AM107" s="203"/>
      <c r="AN107" s="203">
        <v>1187.2</v>
      </c>
      <c r="AO107" s="203"/>
      <c r="AP107" s="267"/>
      <c r="AQ107" s="203">
        <v>1187.2</v>
      </c>
      <c r="AR107" s="204">
        <f t="shared" ref="AR107:AR128" si="48">V107+AH107</f>
        <v>1186.9100000000001</v>
      </c>
      <c r="AS107" s="268">
        <f t="shared" si="43"/>
        <v>0.28999999999996362</v>
      </c>
      <c r="AT107" s="144"/>
      <c r="AU107" s="162"/>
      <c r="AV107" s="160"/>
      <c r="AW107" s="162"/>
      <c r="AX107" s="268">
        <f t="shared" ref="AX107:AX130" si="49">AS107</f>
        <v>0.28999999999996362</v>
      </c>
      <c r="BC107" s="269"/>
    </row>
    <row r="108" spans="2:55" s="132" customFormat="1" ht="12.75" customHeight="1" outlineLevel="1" x14ac:dyDescent="0.3">
      <c r="B108" s="148"/>
      <c r="C108" s="260" t="s">
        <v>179</v>
      </c>
      <c r="D108" s="261"/>
      <c r="E108" s="261"/>
      <c r="F108" s="261"/>
      <c r="G108" s="262"/>
      <c r="H108" s="345">
        <v>85</v>
      </c>
      <c r="I108" s="346" t="s">
        <v>180</v>
      </c>
      <c r="J108" s="346"/>
      <c r="K108" s="201">
        <v>4</v>
      </c>
      <c r="L108" s="265"/>
      <c r="M108" s="266">
        <f t="shared" si="44"/>
        <v>430.84</v>
      </c>
      <c r="N108" s="203"/>
      <c r="O108" s="203"/>
      <c r="P108" s="203"/>
      <c r="Q108" s="203">
        <v>430.84</v>
      </c>
      <c r="R108" s="203"/>
      <c r="S108" s="267"/>
      <c r="T108" s="267"/>
      <c r="U108" s="203">
        <v>430.84</v>
      </c>
      <c r="V108" s="204">
        <v>430.55</v>
      </c>
      <c r="W108" s="268">
        <f t="shared" si="45"/>
        <v>0.28999999999996362</v>
      </c>
      <c r="X108" s="266">
        <f t="shared" si="42"/>
        <v>430.84</v>
      </c>
      <c r="Y108" s="203"/>
      <c r="Z108" s="203"/>
      <c r="AA108" s="203"/>
      <c r="AB108" s="203">
        <v>430.84</v>
      </c>
      <c r="AC108" s="203"/>
      <c r="AD108" s="267"/>
      <c r="AE108" s="267"/>
      <c r="AF108" s="267"/>
      <c r="AG108" s="203">
        <v>430.84</v>
      </c>
      <c r="AH108" s="349">
        <v>0</v>
      </c>
      <c r="AI108" s="268">
        <f t="shared" si="46"/>
        <v>430.84</v>
      </c>
      <c r="AJ108" s="266">
        <f t="shared" si="47"/>
        <v>430.84</v>
      </c>
      <c r="AK108" s="266">
        <v>0</v>
      </c>
      <c r="AL108" s="203"/>
      <c r="AM108" s="203"/>
      <c r="AN108" s="203">
        <v>430.84</v>
      </c>
      <c r="AO108" s="203"/>
      <c r="AP108" s="267"/>
      <c r="AQ108" s="203">
        <v>430.84</v>
      </c>
      <c r="AR108" s="204">
        <f t="shared" si="48"/>
        <v>430.55</v>
      </c>
      <c r="AS108" s="268">
        <f t="shared" si="43"/>
        <v>0.28999999999996362</v>
      </c>
      <c r="AT108" s="144"/>
      <c r="AU108" s="162"/>
      <c r="AV108" s="160"/>
      <c r="AW108" s="162"/>
      <c r="AX108" s="268">
        <f t="shared" si="49"/>
        <v>0.28999999999996362</v>
      </c>
      <c r="BC108" s="269"/>
    </row>
    <row r="109" spans="2:55" s="132" customFormat="1" ht="12.75" customHeight="1" outlineLevel="1" x14ac:dyDescent="0.3">
      <c r="B109" s="148"/>
      <c r="C109" s="260" t="s">
        <v>181</v>
      </c>
      <c r="D109" s="261"/>
      <c r="E109" s="261"/>
      <c r="F109" s="261"/>
      <c r="G109" s="262"/>
      <c r="H109" s="345">
        <v>116</v>
      </c>
      <c r="I109" s="346" t="s">
        <v>182</v>
      </c>
      <c r="J109" s="346"/>
      <c r="K109" s="201">
        <v>3</v>
      </c>
      <c r="L109" s="265"/>
      <c r="M109" s="266">
        <f t="shared" si="44"/>
        <v>860.48</v>
      </c>
      <c r="N109" s="203"/>
      <c r="O109" s="203"/>
      <c r="P109" s="203"/>
      <c r="Q109" s="203">
        <v>860.48</v>
      </c>
      <c r="R109" s="203"/>
      <c r="S109" s="267"/>
      <c r="T109" s="267"/>
      <c r="U109" s="203">
        <v>860.48</v>
      </c>
      <c r="V109" s="204">
        <v>860.19</v>
      </c>
      <c r="W109" s="268">
        <f t="shared" si="45"/>
        <v>0.28999999999996362</v>
      </c>
      <c r="X109" s="266">
        <f t="shared" si="42"/>
        <v>860.48</v>
      </c>
      <c r="Y109" s="203"/>
      <c r="Z109" s="203"/>
      <c r="AA109" s="203"/>
      <c r="AB109" s="203">
        <v>860.48</v>
      </c>
      <c r="AC109" s="203"/>
      <c r="AD109" s="267"/>
      <c r="AE109" s="267"/>
      <c r="AF109" s="267"/>
      <c r="AG109" s="203">
        <v>860.48</v>
      </c>
      <c r="AH109" s="204">
        <v>0</v>
      </c>
      <c r="AI109" s="268">
        <f t="shared" si="46"/>
        <v>860.48</v>
      </c>
      <c r="AJ109" s="266">
        <f t="shared" si="47"/>
        <v>860.48</v>
      </c>
      <c r="AK109" s="266">
        <v>0</v>
      </c>
      <c r="AL109" s="203"/>
      <c r="AM109" s="203"/>
      <c r="AN109" s="203">
        <v>860.48</v>
      </c>
      <c r="AO109" s="203"/>
      <c r="AP109" s="267"/>
      <c r="AQ109" s="203">
        <v>860.48</v>
      </c>
      <c r="AR109" s="204">
        <f t="shared" si="48"/>
        <v>860.19</v>
      </c>
      <c r="AS109" s="268">
        <f t="shared" si="43"/>
        <v>0.28999999999996362</v>
      </c>
      <c r="AT109" s="144"/>
      <c r="AU109" s="162"/>
      <c r="AV109" s="160"/>
      <c r="AW109" s="162"/>
      <c r="AX109" s="268">
        <f t="shared" si="49"/>
        <v>0.28999999999996362</v>
      </c>
      <c r="BC109" s="269"/>
    </row>
    <row r="110" spans="2:55" s="132" customFormat="1" ht="12.75" customHeight="1" outlineLevel="1" x14ac:dyDescent="0.3">
      <c r="B110" s="148"/>
      <c r="C110" s="260" t="s">
        <v>183</v>
      </c>
      <c r="D110" s="261"/>
      <c r="E110" s="261"/>
      <c r="F110" s="261"/>
      <c r="G110" s="262"/>
      <c r="H110" s="345">
        <v>117</v>
      </c>
      <c r="I110" s="346" t="s">
        <v>184</v>
      </c>
      <c r="J110" s="346"/>
      <c r="K110" s="201">
        <v>3</v>
      </c>
      <c r="L110" s="265"/>
      <c r="M110" s="266">
        <f t="shared" si="44"/>
        <v>564.16</v>
      </c>
      <c r="N110" s="203"/>
      <c r="O110" s="203"/>
      <c r="P110" s="203"/>
      <c r="Q110" s="203">
        <v>564.16</v>
      </c>
      <c r="R110" s="203"/>
      <c r="S110" s="267"/>
      <c r="T110" s="267"/>
      <c r="U110" s="203">
        <v>564.16</v>
      </c>
      <c r="V110" s="204">
        <v>563.87</v>
      </c>
      <c r="W110" s="268">
        <f t="shared" si="45"/>
        <v>0.28999999999996362</v>
      </c>
      <c r="X110" s="266">
        <f t="shared" si="42"/>
        <v>564.16</v>
      </c>
      <c r="Y110" s="203"/>
      <c r="Z110" s="203"/>
      <c r="AA110" s="203"/>
      <c r="AB110" s="203">
        <v>564.16</v>
      </c>
      <c r="AC110" s="203"/>
      <c r="AD110" s="267"/>
      <c r="AE110" s="267"/>
      <c r="AF110" s="267"/>
      <c r="AG110" s="203">
        <v>564.16</v>
      </c>
      <c r="AH110" s="204">
        <v>0</v>
      </c>
      <c r="AI110" s="268">
        <f t="shared" si="46"/>
        <v>564.16</v>
      </c>
      <c r="AJ110" s="266">
        <f t="shared" si="47"/>
        <v>564.16</v>
      </c>
      <c r="AK110" s="266">
        <v>0</v>
      </c>
      <c r="AL110" s="203"/>
      <c r="AM110" s="203"/>
      <c r="AN110" s="203">
        <v>564.16</v>
      </c>
      <c r="AO110" s="203"/>
      <c r="AP110" s="267"/>
      <c r="AQ110" s="203">
        <v>564.16</v>
      </c>
      <c r="AR110" s="204">
        <f t="shared" si="48"/>
        <v>563.87</v>
      </c>
      <c r="AS110" s="268">
        <f t="shared" si="43"/>
        <v>0.28999999999996362</v>
      </c>
      <c r="AT110" s="144"/>
      <c r="AU110" s="162"/>
      <c r="AV110" s="160"/>
      <c r="AW110" s="162"/>
      <c r="AX110" s="268">
        <f t="shared" si="49"/>
        <v>0.28999999999996362</v>
      </c>
      <c r="BC110" s="269"/>
    </row>
    <row r="111" spans="2:55" s="132" customFormat="1" ht="12.75" customHeight="1" outlineLevel="1" x14ac:dyDescent="0.3">
      <c r="B111" s="148"/>
      <c r="C111" s="260" t="s">
        <v>185</v>
      </c>
      <c r="D111" s="261"/>
      <c r="E111" s="261"/>
      <c r="F111" s="261"/>
      <c r="G111" s="262"/>
      <c r="H111" s="345">
        <v>119</v>
      </c>
      <c r="I111" s="346" t="s">
        <v>110</v>
      </c>
      <c r="J111" s="346"/>
      <c r="K111" s="201">
        <v>3</v>
      </c>
      <c r="L111" s="265"/>
      <c r="M111" s="266">
        <f t="shared" si="44"/>
        <v>859.29</v>
      </c>
      <c r="N111" s="203"/>
      <c r="O111" s="203"/>
      <c r="P111" s="203"/>
      <c r="Q111" s="203">
        <v>859.29</v>
      </c>
      <c r="R111" s="203"/>
      <c r="S111" s="267"/>
      <c r="T111" s="267"/>
      <c r="U111" s="203">
        <v>859.29</v>
      </c>
      <c r="V111" s="204">
        <v>859</v>
      </c>
      <c r="W111" s="268">
        <f t="shared" si="45"/>
        <v>0.28999999999996362</v>
      </c>
      <c r="X111" s="266">
        <f t="shared" si="42"/>
        <v>859.29</v>
      </c>
      <c r="Y111" s="203"/>
      <c r="Z111" s="203"/>
      <c r="AA111" s="203"/>
      <c r="AB111" s="203">
        <v>859.29</v>
      </c>
      <c r="AC111" s="203"/>
      <c r="AD111" s="267"/>
      <c r="AE111" s="267"/>
      <c r="AF111" s="267"/>
      <c r="AG111" s="203">
        <v>859.29</v>
      </c>
      <c r="AH111" s="204">
        <v>0</v>
      </c>
      <c r="AI111" s="268">
        <f t="shared" si="46"/>
        <v>859.29</v>
      </c>
      <c r="AJ111" s="266">
        <f t="shared" si="47"/>
        <v>859.29</v>
      </c>
      <c r="AK111" s="266">
        <v>0</v>
      </c>
      <c r="AL111" s="203"/>
      <c r="AM111" s="203"/>
      <c r="AN111" s="203">
        <v>859.29</v>
      </c>
      <c r="AO111" s="203"/>
      <c r="AP111" s="267"/>
      <c r="AQ111" s="203">
        <v>859.29</v>
      </c>
      <c r="AR111" s="204">
        <f t="shared" si="48"/>
        <v>859</v>
      </c>
      <c r="AS111" s="268">
        <f t="shared" si="43"/>
        <v>0.28999999999996362</v>
      </c>
      <c r="AT111" s="144"/>
      <c r="AU111" s="162"/>
      <c r="AV111" s="160"/>
      <c r="AW111" s="162"/>
      <c r="AX111" s="268">
        <f t="shared" si="49"/>
        <v>0.28999999999996362</v>
      </c>
      <c r="BC111" s="269"/>
    </row>
    <row r="112" spans="2:55" s="132" customFormat="1" ht="12.75" customHeight="1" outlineLevel="1" x14ac:dyDescent="0.3">
      <c r="B112" s="148"/>
      <c r="C112" s="260" t="s">
        <v>186</v>
      </c>
      <c r="D112" s="261"/>
      <c r="E112" s="261"/>
      <c r="F112" s="261"/>
      <c r="G112" s="262"/>
      <c r="H112" s="345">
        <v>121</v>
      </c>
      <c r="I112" s="346" t="s">
        <v>187</v>
      </c>
      <c r="J112" s="346"/>
      <c r="K112" s="201">
        <v>3</v>
      </c>
      <c r="L112" s="265"/>
      <c r="M112" s="266">
        <f t="shared" si="44"/>
        <v>799.45</v>
      </c>
      <c r="N112" s="203"/>
      <c r="O112" s="203"/>
      <c r="P112" s="203"/>
      <c r="Q112" s="203">
        <v>799.45</v>
      </c>
      <c r="R112" s="203"/>
      <c r="S112" s="267"/>
      <c r="T112" s="267"/>
      <c r="U112" s="203">
        <v>799.45</v>
      </c>
      <c r="V112" s="204">
        <v>799.16</v>
      </c>
      <c r="W112" s="268">
        <f t="shared" si="45"/>
        <v>0.29000000000007731</v>
      </c>
      <c r="X112" s="266">
        <f t="shared" si="42"/>
        <v>799.45</v>
      </c>
      <c r="Y112" s="203"/>
      <c r="Z112" s="203"/>
      <c r="AA112" s="203"/>
      <c r="AB112" s="203">
        <v>799.45</v>
      </c>
      <c r="AC112" s="203"/>
      <c r="AD112" s="267"/>
      <c r="AE112" s="267"/>
      <c r="AF112" s="267"/>
      <c r="AG112" s="203">
        <v>799.45</v>
      </c>
      <c r="AH112" s="204">
        <v>0</v>
      </c>
      <c r="AI112" s="268">
        <f t="shared" si="46"/>
        <v>799.45</v>
      </c>
      <c r="AJ112" s="266">
        <f t="shared" si="47"/>
        <v>799.45</v>
      </c>
      <c r="AK112" s="266">
        <v>0</v>
      </c>
      <c r="AL112" s="203"/>
      <c r="AM112" s="203"/>
      <c r="AN112" s="203">
        <v>799.45</v>
      </c>
      <c r="AO112" s="203"/>
      <c r="AP112" s="267"/>
      <c r="AQ112" s="203">
        <v>799.45</v>
      </c>
      <c r="AR112" s="204">
        <f t="shared" si="48"/>
        <v>799.16</v>
      </c>
      <c r="AS112" s="268">
        <f t="shared" si="43"/>
        <v>0.29000000000007731</v>
      </c>
      <c r="AT112" s="144"/>
      <c r="AU112" s="162"/>
      <c r="AV112" s="160"/>
      <c r="AW112" s="162"/>
      <c r="AX112" s="268">
        <f t="shared" si="49"/>
        <v>0.29000000000007731</v>
      </c>
      <c r="BC112" s="269"/>
    </row>
    <row r="113" spans="2:55" s="132" customFormat="1" ht="12.75" customHeight="1" outlineLevel="1" x14ac:dyDescent="0.3">
      <c r="B113" s="148"/>
      <c r="C113" s="260" t="s">
        <v>188</v>
      </c>
      <c r="D113" s="261"/>
      <c r="E113" s="261"/>
      <c r="F113" s="261"/>
      <c r="G113" s="262"/>
      <c r="H113" s="345">
        <v>125</v>
      </c>
      <c r="I113" s="346" t="s">
        <v>189</v>
      </c>
      <c r="J113" s="346"/>
      <c r="K113" s="201">
        <v>3</v>
      </c>
      <c r="L113" s="265"/>
      <c r="M113" s="266">
        <f t="shared" si="44"/>
        <v>889.21</v>
      </c>
      <c r="N113" s="203"/>
      <c r="O113" s="203"/>
      <c r="P113" s="203"/>
      <c r="Q113" s="203">
        <v>889.21</v>
      </c>
      <c r="R113" s="203"/>
      <c r="S113" s="267"/>
      <c r="T113" s="267"/>
      <c r="U113" s="203">
        <v>889.21</v>
      </c>
      <c r="V113" s="204">
        <v>888.92</v>
      </c>
      <c r="W113" s="268">
        <f t="shared" si="45"/>
        <v>0.29000000000007731</v>
      </c>
      <c r="X113" s="266">
        <f t="shared" si="42"/>
        <v>889.21</v>
      </c>
      <c r="Y113" s="203"/>
      <c r="Z113" s="203"/>
      <c r="AA113" s="203"/>
      <c r="AB113" s="203">
        <v>889.21</v>
      </c>
      <c r="AC113" s="203"/>
      <c r="AD113" s="267"/>
      <c r="AE113" s="267"/>
      <c r="AF113" s="267"/>
      <c r="AG113" s="203">
        <v>889.21</v>
      </c>
      <c r="AH113" s="204">
        <v>0</v>
      </c>
      <c r="AI113" s="268">
        <f t="shared" si="46"/>
        <v>889.21</v>
      </c>
      <c r="AJ113" s="266">
        <f t="shared" si="47"/>
        <v>889.21</v>
      </c>
      <c r="AK113" s="266">
        <v>0</v>
      </c>
      <c r="AL113" s="203"/>
      <c r="AM113" s="203"/>
      <c r="AN113" s="203">
        <v>889.21</v>
      </c>
      <c r="AO113" s="203"/>
      <c r="AP113" s="267"/>
      <c r="AQ113" s="203">
        <v>889.21</v>
      </c>
      <c r="AR113" s="204">
        <f t="shared" si="48"/>
        <v>888.92</v>
      </c>
      <c r="AS113" s="268">
        <f t="shared" si="43"/>
        <v>0.29000000000007731</v>
      </c>
      <c r="AT113" s="144"/>
      <c r="AU113" s="162"/>
      <c r="AV113" s="160"/>
      <c r="AW113" s="162"/>
      <c r="AX113" s="268">
        <f t="shared" si="49"/>
        <v>0.29000000000007731</v>
      </c>
      <c r="BC113" s="269"/>
    </row>
    <row r="114" spans="2:55" s="132" customFormat="1" ht="12.75" customHeight="1" outlineLevel="1" x14ac:dyDescent="0.3">
      <c r="B114" s="148"/>
      <c r="C114" s="260" t="s">
        <v>190</v>
      </c>
      <c r="D114" s="261"/>
      <c r="E114" s="261"/>
      <c r="F114" s="261"/>
      <c r="G114" s="262"/>
      <c r="H114" s="345">
        <v>126</v>
      </c>
      <c r="I114" s="346" t="s">
        <v>191</v>
      </c>
      <c r="J114" s="346"/>
      <c r="K114" s="201">
        <v>4</v>
      </c>
      <c r="L114" s="265"/>
      <c r="M114" s="266">
        <f t="shared" si="44"/>
        <v>1443.31</v>
      </c>
      <c r="N114" s="203"/>
      <c r="O114" s="203"/>
      <c r="P114" s="203"/>
      <c r="Q114" s="203">
        <v>1443.31</v>
      </c>
      <c r="R114" s="203"/>
      <c r="S114" s="267"/>
      <c r="T114" s="267"/>
      <c r="U114" s="203">
        <v>1443.31</v>
      </c>
      <c r="V114" s="204">
        <v>1443.02</v>
      </c>
      <c r="W114" s="268">
        <f t="shared" si="45"/>
        <v>0.28999999999996362</v>
      </c>
      <c r="X114" s="266">
        <f t="shared" si="42"/>
        <v>1443.31</v>
      </c>
      <c r="Y114" s="203"/>
      <c r="Z114" s="203"/>
      <c r="AA114" s="203"/>
      <c r="AB114" s="203">
        <v>1443.31</v>
      </c>
      <c r="AC114" s="203"/>
      <c r="AD114" s="267"/>
      <c r="AE114" s="267"/>
      <c r="AF114" s="267"/>
      <c r="AG114" s="203">
        <v>1443.31</v>
      </c>
      <c r="AH114" s="204">
        <v>0</v>
      </c>
      <c r="AI114" s="268">
        <f t="shared" si="46"/>
        <v>1443.31</v>
      </c>
      <c r="AJ114" s="266">
        <f t="shared" si="47"/>
        <v>1443.31</v>
      </c>
      <c r="AK114" s="266">
        <v>0</v>
      </c>
      <c r="AL114" s="203"/>
      <c r="AM114" s="203"/>
      <c r="AN114" s="203">
        <v>1443.31</v>
      </c>
      <c r="AO114" s="203"/>
      <c r="AP114" s="267"/>
      <c r="AQ114" s="203">
        <v>1443.31</v>
      </c>
      <c r="AR114" s="204">
        <f t="shared" si="48"/>
        <v>1443.02</v>
      </c>
      <c r="AS114" s="268">
        <f t="shared" si="43"/>
        <v>0.28999999999996362</v>
      </c>
      <c r="AT114" s="144"/>
      <c r="AU114" s="162"/>
      <c r="AV114" s="160"/>
      <c r="AW114" s="162"/>
      <c r="AX114" s="268">
        <f t="shared" si="49"/>
        <v>0.28999999999996362</v>
      </c>
      <c r="BC114" s="269"/>
    </row>
    <row r="115" spans="2:55" s="132" customFormat="1" ht="12.75" customHeight="1" outlineLevel="1" x14ac:dyDescent="0.3">
      <c r="B115" s="148"/>
      <c r="C115" s="260" t="s">
        <v>192</v>
      </c>
      <c r="D115" s="261"/>
      <c r="E115" s="261"/>
      <c r="F115" s="261"/>
      <c r="G115" s="262"/>
      <c r="H115" s="345">
        <v>127</v>
      </c>
      <c r="I115" s="346" t="s">
        <v>193</v>
      </c>
      <c r="J115" s="346"/>
      <c r="K115" s="201">
        <v>3</v>
      </c>
      <c r="L115" s="265"/>
      <c r="M115" s="266">
        <f t="shared" si="44"/>
        <v>998.83</v>
      </c>
      <c r="N115" s="203"/>
      <c r="O115" s="203"/>
      <c r="P115" s="203"/>
      <c r="Q115" s="203">
        <v>998.83</v>
      </c>
      <c r="R115" s="203"/>
      <c r="S115" s="267"/>
      <c r="T115" s="267"/>
      <c r="U115" s="203">
        <v>998.83</v>
      </c>
      <c r="V115" s="204">
        <v>998.54</v>
      </c>
      <c r="W115" s="268">
        <f t="shared" si="45"/>
        <v>0.29000000000007731</v>
      </c>
      <c r="X115" s="266">
        <f t="shared" si="42"/>
        <v>998.83</v>
      </c>
      <c r="Y115" s="203"/>
      <c r="Z115" s="203"/>
      <c r="AA115" s="203"/>
      <c r="AB115" s="203">
        <v>998.83</v>
      </c>
      <c r="AC115" s="203"/>
      <c r="AD115" s="267"/>
      <c r="AE115" s="267"/>
      <c r="AF115" s="267"/>
      <c r="AG115" s="203">
        <v>998.83</v>
      </c>
      <c r="AH115" s="204">
        <v>0</v>
      </c>
      <c r="AI115" s="268">
        <f t="shared" si="46"/>
        <v>998.83</v>
      </c>
      <c r="AJ115" s="266">
        <f t="shared" si="47"/>
        <v>998.83</v>
      </c>
      <c r="AK115" s="266">
        <v>0</v>
      </c>
      <c r="AL115" s="203"/>
      <c r="AM115" s="203"/>
      <c r="AN115" s="203">
        <v>998.83</v>
      </c>
      <c r="AO115" s="203"/>
      <c r="AP115" s="267"/>
      <c r="AQ115" s="203">
        <v>998.83</v>
      </c>
      <c r="AR115" s="204">
        <f t="shared" si="48"/>
        <v>998.54</v>
      </c>
      <c r="AS115" s="268">
        <f t="shared" si="43"/>
        <v>0.29000000000007731</v>
      </c>
      <c r="AT115" s="144"/>
      <c r="AU115" s="162"/>
      <c r="AV115" s="160"/>
      <c r="AW115" s="162"/>
      <c r="AX115" s="268">
        <f t="shared" si="49"/>
        <v>0.29000000000007731</v>
      </c>
      <c r="BC115" s="269"/>
    </row>
    <row r="116" spans="2:55" s="132" customFormat="1" ht="12.75" customHeight="1" outlineLevel="1" x14ac:dyDescent="0.3">
      <c r="B116" s="148"/>
      <c r="C116" s="260" t="s">
        <v>194</v>
      </c>
      <c r="D116" s="261"/>
      <c r="E116" s="261"/>
      <c r="F116" s="261"/>
      <c r="G116" s="262"/>
      <c r="H116" s="345">
        <v>128</v>
      </c>
      <c r="I116" s="346" t="s">
        <v>195</v>
      </c>
      <c r="J116" s="346"/>
      <c r="K116" s="201">
        <v>3</v>
      </c>
      <c r="L116" s="265"/>
      <c r="M116" s="266">
        <f t="shared" si="44"/>
        <v>1046.94</v>
      </c>
      <c r="N116" s="203"/>
      <c r="O116" s="203"/>
      <c r="P116" s="203"/>
      <c r="Q116" s="203">
        <v>1046.94</v>
      </c>
      <c r="R116" s="203"/>
      <c r="S116" s="267"/>
      <c r="T116" s="267"/>
      <c r="U116" s="203">
        <v>1046.94</v>
      </c>
      <c r="V116" s="204">
        <v>1046.6500000000001</v>
      </c>
      <c r="W116" s="268">
        <f t="shared" si="45"/>
        <v>0.28999999999996362</v>
      </c>
      <c r="X116" s="266">
        <f t="shared" si="42"/>
        <v>1046.94</v>
      </c>
      <c r="Y116" s="203"/>
      <c r="Z116" s="203"/>
      <c r="AA116" s="203"/>
      <c r="AB116" s="203">
        <v>1046.94</v>
      </c>
      <c r="AC116" s="203"/>
      <c r="AD116" s="267"/>
      <c r="AE116" s="267"/>
      <c r="AF116" s="267"/>
      <c r="AG116" s="203">
        <v>1046.94</v>
      </c>
      <c r="AH116" s="204">
        <v>0</v>
      </c>
      <c r="AI116" s="268">
        <f t="shared" si="46"/>
        <v>1046.94</v>
      </c>
      <c r="AJ116" s="266">
        <f t="shared" si="47"/>
        <v>1046.94</v>
      </c>
      <c r="AK116" s="266">
        <v>0</v>
      </c>
      <c r="AL116" s="203"/>
      <c r="AM116" s="203"/>
      <c r="AN116" s="203">
        <v>1046.94</v>
      </c>
      <c r="AO116" s="203"/>
      <c r="AP116" s="267"/>
      <c r="AQ116" s="203">
        <v>1046.94</v>
      </c>
      <c r="AR116" s="204">
        <f t="shared" si="48"/>
        <v>1046.6500000000001</v>
      </c>
      <c r="AS116" s="268">
        <f t="shared" si="43"/>
        <v>0.28999999999996362</v>
      </c>
      <c r="AT116" s="144"/>
      <c r="AU116" s="162"/>
      <c r="AV116" s="160"/>
      <c r="AW116" s="162"/>
      <c r="AX116" s="268">
        <f t="shared" si="49"/>
        <v>0.28999999999996362</v>
      </c>
      <c r="BC116" s="269"/>
    </row>
    <row r="117" spans="2:55" s="132" customFormat="1" ht="12.75" customHeight="1" outlineLevel="1" x14ac:dyDescent="0.3">
      <c r="B117" s="148"/>
      <c r="C117" s="260" t="s">
        <v>196</v>
      </c>
      <c r="D117" s="261"/>
      <c r="E117" s="261"/>
      <c r="F117" s="261"/>
      <c r="G117" s="262"/>
      <c r="H117" s="345">
        <v>135</v>
      </c>
      <c r="I117" s="346">
        <v>41628</v>
      </c>
      <c r="J117" s="346"/>
      <c r="K117" s="201">
        <v>3</v>
      </c>
      <c r="L117" s="265"/>
      <c r="M117" s="266">
        <f t="shared" si="44"/>
        <v>1846.63</v>
      </c>
      <c r="N117" s="203"/>
      <c r="O117" s="203"/>
      <c r="P117" s="203"/>
      <c r="Q117" s="203">
        <v>1846.63</v>
      </c>
      <c r="R117" s="203"/>
      <c r="S117" s="267"/>
      <c r="T117" s="267"/>
      <c r="U117" s="203">
        <v>1846.63</v>
      </c>
      <c r="V117" s="204">
        <v>1846.34</v>
      </c>
      <c r="W117" s="268">
        <f t="shared" si="45"/>
        <v>0.29000000000019099</v>
      </c>
      <c r="X117" s="266">
        <f t="shared" si="42"/>
        <v>1846.63</v>
      </c>
      <c r="Y117" s="203"/>
      <c r="Z117" s="203"/>
      <c r="AA117" s="203"/>
      <c r="AB117" s="203">
        <v>1846.63</v>
      </c>
      <c r="AC117" s="203"/>
      <c r="AD117" s="267"/>
      <c r="AE117" s="267"/>
      <c r="AF117" s="267"/>
      <c r="AG117" s="203">
        <v>1846.63</v>
      </c>
      <c r="AH117" s="204">
        <v>0</v>
      </c>
      <c r="AI117" s="268">
        <f t="shared" si="46"/>
        <v>1846.63</v>
      </c>
      <c r="AJ117" s="266">
        <f t="shared" si="47"/>
        <v>1846.63</v>
      </c>
      <c r="AK117" s="266">
        <v>0</v>
      </c>
      <c r="AL117" s="203"/>
      <c r="AM117" s="203"/>
      <c r="AN117" s="203">
        <v>1846.63</v>
      </c>
      <c r="AO117" s="203"/>
      <c r="AP117" s="267"/>
      <c r="AQ117" s="203">
        <v>1846.63</v>
      </c>
      <c r="AR117" s="204">
        <f t="shared" si="48"/>
        <v>1846.34</v>
      </c>
      <c r="AS117" s="268">
        <f t="shared" si="43"/>
        <v>0.29000000000019099</v>
      </c>
      <c r="AT117" s="144"/>
      <c r="AU117" s="162"/>
      <c r="AV117" s="160"/>
      <c r="AW117" s="162"/>
      <c r="AX117" s="268">
        <f t="shared" si="49"/>
        <v>0.29000000000019099</v>
      </c>
      <c r="BC117" s="269"/>
    </row>
    <row r="118" spans="2:55" s="132" customFormat="1" ht="12.75" customHeight="1" outlineLevel="1" x14ac:dyDescent="0.3">
      <c r="B118" s="148"/>
      <c r="C118" s="260" t="s">
        <v>197</v>
      </c>
      <c r="D118" s="261"/>
      <c r="E118" s="261"/>
      <c r="F118" s="261"/>
      <c r="G118" s="262"/>
      <c r="H118" s="345">
        <v>136</v>
      </c>
      <c r="I118" s="346">
        <v>41816</v>
      </c>
      <c r="J118" s="346"/>
      <c r="K118" s="201">
        <v>3</v>
      </c>
      <c r="L118" s="265"/>
      <c r="M118" s="266">
        <f t="shared" si="44"/>
        <v>435.63</v>
      </c>
      <c r="N118" s="203"/>
      <c r="O118" s="203"/>
      <c r="P118" s="203"/>
      <c r="Q118" s="203">
        <v>435.63</v>
      </c>
      <c r="R118" s="203"/>
      <c r="S118" s="267"/>
      <c r="T118" s="267"/>
      <c r="U118" s="203">
        <v>435.63</v>
      </c>
      <c r="V118" s="204">
        <v>435.34</v>
      </c>
      <c r="W118" s="268">
        <f t="shared" si="45"/>
        <v>0.29000000000002046</v>
      </c>
      <c r="X118" s="266">
        <f t="shared" si="42"/>
        <v>435.63</v>
      </c>
      <c r="Y118" s="203"/>
      <c r="Z118" s="203"/>
      <c r="AA118" s="203"/>
      <c r="AB118" s="203">
        <v>435.63</v>
      </c>
      <c r="AC118" s="203"/>
      <c r="AD118" s="267"/>
      <c r="AE118" s="267"/>
      <c r="AF118" s="267"/>
      <c r="AG118" s="203">
        <v>435.63</v>
      </c>
      <c r="AH118" s="204">
        <v>0</v>
      </c>
      <c r="AI118" s="268">
        <f t="shared" si="46"/>
        <v>435.63</v>
      </c>
      <c r="AJ118" s="266">
        <f t="shared" si="47"/>
        <v>435.63</v>
      </c>
      <c r="AK118" s="266">
        <v>0</v>
      </c>
      <c r="AL118" s="203"/>
      <c r="AM118" s="203"/>
      <c r="AN118" s="203">
        <v>435.63</v>
      </c>
      <c r="AO118" s="203"/>
      <c r="AP118" s="267"/>
      <c r="AQ118" s="203">
        <v>435.63</v>
      </c>
      <c r="AR118" s="204">
        <f t="shared" si="48"/>
        <v>435.34</v>
      </c>
      <c r="AS118" s="268">
        <f t="shared" si="43"/>
        <v>0.29000000000002046</v>
      </c>
      <c r="AT118" s="144"/>
      <c r="AU118" s="162"/>
      <c r="AV118" s="160"/>
      <c r="AW118" s="162"/>
      <c r="AX118" s="268">
        <f t="shared" si="49"/>
        <v>0.29000000000002046</v>
      </c>
      <c r="BC118" s="269"/>
    </row>
    <row r="119" spans="2:55" s="132" customFormat="1" ht="12.75" customHeight="1" outlineLevel="1" x14ac:dyDescent="0.3">
      <c r="B119" s="148"/>
      <c r="C119" s="260" t="s">
        <v>198</v>
      </c>
      <c r="D119" s="261"/>
      <c r="E119" s="261"/>
      <c r="F119" s="261"/>
      <c r="G119" s="262"/>
      <c r="H119" s="345">
        <v>138</v>
      </c>
      <c r="I119" s="346">
        <v>41905</v>
      </c>
      <c r="J119" s="346"/>
      <c r="K119" s="201">
        <v>3</v>
      </c>
      <c r="L119" s="265"/>
      <c r="M119" s="266">
        <f t="shared" si="44"/>
        <v>344.43</v>
      </c>
      <c r="N119" s="183"/>
      <c r="O119" s="183"/>
      <c r="P119" s="183"/>
      <c r="Q119" s="183">
        <v>344.43</v>
      </c>
      <c r="R119" s="183"/>
      <c r="S119" s="192"/>
      <c r="T119" s="192"/>
      <c r="U119" s="183">
        <v>344.43</v>
      </c>
      <c r="V119" s="184">
        <v>344.14</v>
      </c>
      <c r="W119" s="268">
        <f t="shared" si="45"/>
        <v>0.29000000000002046</v>
      </c>
      <c r="X119" s="266">
        <f t="shared" si="42"/>
        <v>344.43</v>
      </c>
      <c r="Y119" s="203"/>
      <c r="Z119" s="203"/>
      <c r="AA119" s="203"/>
      <c r="AB119" s="203">
        <v>344.43</v>
      </c>
      <c r="AC119" s="203"/>
      <c r="AD119" s="267"/>
      <c r="AE119" s="267"/>
      <c r="AF119" s="267"/>
      <c r="AG119" s="203">
        <v>344.43</v>
      </c>
      <c r="AH119" s="204">
        <v>0</v>
      </c>
      <c r="AI119" s="268">
        <f t="shared" si="46"/>
        <v>344.43</v>
      </c>
      <c r="AJ119" s="266">
        <f t="shared" si="47"/>
        <v>344.43</v>
      </c>
      <c r="AK119" s="266">
        <v>0</v>
      </c>
      <c r="AL119" s="203"/>
      <c r="AM119" s="203"/>
      <c r="AN119" s="203">
        <v>344.43</v>
      </c>
      <c r="AO119" s="203"/>
      <c r="AP119" s="267"/>
      <c r="AQ119" s="203">
        <v>344.43</v>
      </c>
      <c r="AR119" s="204">
        <f t="shared" si="48"/>
        <v>344.14</v>
      </c>
      <c r="AS119" s="268">
        <f t="shared" si="43"/>
        <v>0.29000000000002046</v>
      </c>
      <c r="AT119" s="144"/>
      <c r="AU119" s="162"/>
      <c r="AV119" s="160"/>
      <c r="AW119" s="162"/>
      <c r="AX119" s="268">
        <f t="shared" si="49"/>
        <v>0.29000000000002046</v>
      </c>
      <c r="BC119" s="269"/>
    </row>
    <row r="120" spans="2:55" s="132" customFormat="1" ht="12.75" customHeight="1" outlineLevel="1" x14ac:dyDescent="0.3">
      <c r="B120" s="148"/>
      <c r="C120" s="260" t="s">
        <v>199</v>
      </c>
      <c r="D120" s="261"/>
      <c r="E120" s="261"/>
      <c r="F120" s="261"/>
      <c r="G120" s="262"/>
      <c r="H120" s="345">
        <v>139</v>
      </c>
      <c r="I120" s="346">
        <v>42025</v>
      </c>
      <c r="J120" s="346"/>
      <c r="K120" s="201">
        <v>3</v>
      </c>
      <c r="L120" s="265"/>
      <c r="M120" s="266">
        <f t="shared" si="44"/>
        <v>1392.58</v>
      </c>
      <c r="N120" s="183"/>
      <c r="O120" s="183"/>
      <c r="P120" s="183"/>
      <c r="Q120" s="183">
        <v>1392.58</v>
      </c>
      <c r="R120" s="183"/>
      <c r="S120" s="192"/>
      <c r="T120" s="192"/>
      <c r="U120" s="183">
        <v>1392.58</v>
      </c>
      <c r="V120" s="184">
        <v>1391.58</v>
      </c>
      <c r="W120" s="268">
        <f t="shared" si="45"/>
        <v>1</v>
      </c>
      <c r="X120" s="266">
        <f t="shared" si="42"/>
        <v>1392.58</v>
      </c>
      <c r="Y120" s="203"/>
      <c r="Z120" s="203"/>
      <c r="AA120" s="203"/>
      <c r="AB120" s="203">
        <v>1392.58</v>
      </c>
      <c r="AC120" s="203"/>
      <c r="AD120" s="267"/>
      <c r="AE120" s="267"/>
      <c r="AF120" s="267"/>
      <c r="AG120" s="203">
        <v>1392.58</v>
      </c>
      <c r="AH120" s="204">
        <v>0</v>
      </c>
      <c r="AI120" s="268">
        <f t="shared" si="46"/>
        <v>1392.58</v>
      </c>
      <c r="AJ120" s="266">
        <f t="shared" si="47"/>
        <v>1392.58</v>
      </c>
      <c r="AK120" s="266">
        <v>0</v>
      </c>
      <c r="AL120" s="203"/>
      <c r="AM120" s="203"/>
      <c r="AN120" s="203">
        <v>1392.58</v>
      </c>
      <c r="AO120" s="203"/>
      <c r="AP120" s="267"/>
      <c r="AQ120" s="203">
        <v>1392.58</v>
      </c>
      <c r="AR120" s="204">
        <f t="shared" si="48"/>
        <v>1391.58</v>
      </c>
      <c r="AS120" s="268">
        <f t="shared" si="43"/>
        <v>1</v>
      </c>
      <c r="AT120" s="144"/>
      <c r="AU120" s="162"/>
      <c r="AV120" s="160"/>
      <c r="AW120" s="162"/>
      <c r="AX120" s="268">
        <f t="shared" si="49"/>
        <v>1</v>
      </c>
      <c r="BC120" s="269"/>
    </row>
    <row r="121" spans="2:55" s="132" customFormat="1" ht="12.75" customHeight="1" outlineLevel="1" x14ac:dyDescent="0.3">
      <c r="B121" s="148"/>
      <c r="C121" s="260" t="s">
        <v>200</v>
      </c>
      <c r="D121" s="261"/>
      <c r="E121" s="261"/>
      <c r="F121" s="261"/>
      <c r="G121" s="262"/>
      <c r="H121" s="345">
        <v>141</v>
      </c>
      <c r="I121" s="346">
        <v>42153</v>
      </c>
      <c r="J121" s="346"/>
      <c r="K121" s="201">
        <v>3</v>
      </c>
      <c r="L121" s="265"/>
      <c r="M121" s="266">
        <f t="shared" si="44"/>
        <v>949.59</v>
      </c>
      <c r="N121" s="183"/>
      <c r="O121" s="183"/>
      <c r="P121" s="183"/>
      <c r="Q121" s="183">
        <v>949.59</v>
      </c>
      <c r="R121" s="183"/>
      <c r="S121" s="192"/>
      <c r="T121" s="192"/>
      <c r="U121" s="183">
        <v>949.59</v>
      </c>
      <c r="V121" s="184">
        <v>949.3</v>
      </c>
      <c r="W121" s="268">
        <f t="shared" si="45"/>
        <v>0.29000000000007731</v>
      </c>
      <c r="X121" s="266">
        <f t="shared" si="42"/>
        <v>949.59</v>
      </c>
      <c r="Y121" s="203"/>
      <c r="Z121" s="203"/>
      <c r="AA121" s="203"/>
      <c r="AB121" s="203">
        <v>949.59</v>
      </c>
      <c r="AC121" s="203"/>
      <c r="AD121" s="267"/>
      <c r="AE121" s="267"/>
      <c r="AF121" s="267"/>
      <c r="AG121" s="203">
        <v>949.59</v>
      </c>
      <c r="AH121" s="204">
        <v>0</v>
      </c>
      <c r="AI121" s="268">
        <f t="shared" si="46"/>
        <v>949.59</v>
      </c>
      <c r="AJ121" s="266">
        <f t="shared" si="47"/>
        <v>949.59</v>
      </c>
      <c r="AK121" s="266">
        <v>0</v>
      </c>
      <c r="AL121" s="203"/>
      <c r="AM121" s="203"/>
      <c r="AN121" s="203">
        <v>949.59</v>
      </c>
      <c r="AO121" s="203"/>
      <c r="AP121" s="267"/>
      <c r="AQ121" s="203">
        <v>949.59</v>
      </c>
      <c r="AR121" s="204">
        <f t="shared" si="48"/>
        <v>949.3</v>
      </c>
      <c r="AS121" s="268">
        <f t="shared" si="43"/>
        <v>0.29000000000007731</v>
      </c>
      <c r="AT121" s="144"/>
      <c r="AU121" s="162"/>
      <c r="AV121" s="160"/>
      <c r="AW121" s="162"/>
      <c r="AX121" s="268">
        <f t="shared" si="49"/>
        <v>0.29000000000007731</v>
      </c>
      <c r="BC121" s="269"/>
    </row>
    <row r="122" spans="2:55" s="132" customFormat="1" ht="12.75" customHeight="1" outlineLevel="1" x14ac:dyDescent="0.3">
      <c r="B122" s="148"/>
      <c r="C122" s="260" t="s">
        <v>201</v>
      </c>
      <c r="D122" s="261"/>
      <c r="E122" s="261"/>
      <c r="F122" s="261"/>
      <c r="G122" s="262"/>
      <c r="H122" s="345">
        <v>165</v>
      </c>
      <c r="I122" s="346">
        <v>43979</v>
      </c>
      <c r="J122" s="346"/>
      <c r="K122" s="201">
        <v>3</v>
      </c>
      <c r="L122" s="265"/>
      <c r="M122" s="266">
        <v>978.72</v>
      </c>
      <c r="N122" s="203"/>
      <c r="O122" s="203"/>
      <c r="P122" s="203"/>
      <c r="Q122" s="203">
        <v>978.72</v>
      </c>
      <c r="R122" s="203"/>
      <c r="S122" s="267"/>
      <c r="T122" s="267"/>
      <c r="U122" s="203">
        <v>978.72</v>
      </c>
      <c r="V122" s="204">
        <v>190.25999999999993</v>
      </c>
      <c r="W122" s="268">
        <f t="shared" si="45"/>
        <v>788.46</v>
      </c>
      <c r="X122" s="266">
        <f t="shared" si="42"/>
        <v>978.72</v>
      </c>
      <c r="Y122" s="203"/>
      <c r="Z122" s="203"/>
      <c r="AA122" s="203"/>
      <c r="AB122" s="203">
        <v>978.72</v>
      </c>
      <c r="AC122" s="203"/>
      <c r="AD122" s="267"/>
      <c r="AE122" s="267"/>
      <c r="AF122" s="267"/>
      <c r="AG122" s="203">
        <v>978.72</v>
      </c>
      <c r="AH122" s="204">
        <v>326.16000000000003</v>
      </c>
      <c r="AI122" s="268">
        <f t="shared" si="46"/>
        <v>652.55999999999995</v>
      </c>
      <c r="AJ122" s="266">
        <f t="shared" si="47"/>
        <v>978.72</v>
      </c>
      <c r="AK122" s="266"/>
      <c r="AL122" s="203"/>
      <c r="AM122" s="203"/>
      <c r="AN122" s="203">
        <v>978.72</v>
      </c>
      <c r="AO122" s="203"/>
      <c r="AP122" s="267"/>
      <c r="AQ122" s="203">
        <v>978.72</v>
      </c>
      <c r="AR122" s="204">
        <f t="shared" si="48"/>
        <v>516.41999999999996</v>
      </c>
      <c r="AS122" s="268">
        <f t="shared" si="43"/>
        <v>462.30000000000007</v>
      </c>
      <c r="AT122" s="144"/>
      <c r="AU122" s="162"/>
      <c r="AV122" s="160"/>
      <c r="AW122" s="162"/>
      <c r="AX122" s="268">
        <f t="shared" si="49"/>
        <v>462.30000000000007</v>
      </c>
      <c r="BC122" s="269"/>
    </row>
    <row r="123" spans="2:55" s="132" customFormat="1" ht="12.75" customHeight="1" outlineLevel="1" x14ac:dyDescent="0.3">
      <c r="B123" s="148"/>
      <c r="C123" s="260" t="s">
        <v>201</v>
      </c>
      <c r="D123" s="261"/>
      <c r="E123" s="261"/>
      <c r="F123" s="261"/>
      <c r="G123" s="262"/>
      <c r="H123" s="345">
        <v>166</v>
      </c>
      <c r="I123" s="346">
        <v>43979</v>
      </c>
      <c r="J123" s="346"/>
      <c r="K123" s="201">
        <v>3</v>
      </c>
      <c r="L123" s="265"/>
      <c r="M123" s="266">
        <v>978.72</v>
      </c>
      <c r="N123" s="203"/>
      <c r="O123" s="203"/>
      <c r="P123" s="203"/>
      <c r="Q123" s="203">
        <v>978.72</v>
      </c>
      <c r="R123" s="203"/>
      <c r="S123" s="267"/>
      <c r="T123" s="267"/>
      <c r="U123" s="203">
        <v>978.72</v>
      </c>
      <c r="V123" s="204">
        <v>190.25999999999993</v>
      </c>
      <c r="W123" s="268">
        <f t="shared" si="45"/>
        <v>788.46</v>
      </c>
      <c r="X123" s="266">
        <f t="shared" si="42"/>
        <v>978.72</v>
      </c>
      <c r="Y123" s="203"/>
      <c r="Z123" s="203"/>
      <c r="AA123" s="203"/>
      <c r="AB123" s="203">
        <v>978.72</v>
      </c>
      <c r="AC123" s="203"/>
      <c r="AD123" s="267"/>
      <c r="AE123" s="267"/>
      <c r="AF123" s="267"/>
      <c r="AG123" s="203">
        <v>978.72</v>
      </c>
      <c r="AH123" s="204">
        <v>326.16000000000003</v>
      </c>
      <c r="AI123" s="268">
        <f t="shared" si="46"/>
        <v>652.55999999999995</v>
      </c>
      <c r="AJ123" s="266">
        <f t="shared" si="47"/>
        <v>978.72</v>
      </c>
      <c r="AK123" s="266"/>
      <c r="AL123" s="203"/>
      <c r="AM123" s="203"/>
      <c r="AN123" s="203">
        <v>978.72</v>
      </c>
      <c r="AO123" s="203"/>
      <c r="AP123" s="267"/>
      <c r="AQ123" s="203">
        <v>978.72</v>
      </c>
      <c r="AR123" s="204">
        <f t="shared" si="48"/>
        <v>516.41999999999996</v>
      </c>
      <c r="AS123" s="268">
        <f t="shared" si="43"/>
        <v>462.30000000000007</v>
      </c>
      <c r="AT123" s="144"/>
      <c r="AU123" s="162"/>
      <c r="AV123" s="160"/>
      <c r="AW123" s="162"/>
      <c r="AX123" s="268">
        <f t="shared" si="49"/>
        <v>462.30000000000007</v>
      </c>
      <c r="BC123" s="269"/>
    </row>
    <row r="124" spans="2:55" s="132" customFormat="1" ht="12.75" customHeight="1" outlineLevel="1" x14ac:dyDescent="0.3">
      <c r="B124" s="148"/>
      <c r="C124" s="260" t="s">
        <v>202</v>
      </c>
      <c r="D124" s="261"/>
      <c r="E124" s="261"/>
      <c r="F124" s="261"/>
      <c r="G124" s="262"/>
      <c r="H124" s="345">
        <v>151</v>
      </c>
      <c r="I124" s="346">
        <v>42186</v>
      </c>
      <c r="J124" s="346"/>
      <c r="K124" s="201">
        <v>3</v>
      </c>
      <c r="L124" s="265"/>
      <c r="M124" s="266">
        <f t="shared" si="44"/>
        <v>396.69</v>
      </c>
      <c r="N124" s="203"/>
      <c r="O124" s="203"/>
      <c r="P124" s="203"/>
      <c r="Q124" s="203">
        <v>396.69</v>
      </c>
      <c r="R124" s="203"/>
      <c r="S124" s="267"/>
      <c r="T124" s="267"/>
      <c r="U124" s="203">
        <v>396.69</v>
      </c>
      <c r="V124" s="204">
        <v>396.4</v>
      </c>
      <c r="W124" s="268">
        <f t="shared" si="45"/>
        <v>0.29000000000002046</v>
      </c>
      <c r="X124" s="266">
        <f t="shared" si="42"/>
        <v>396.69</v>
      </c>
      <c r="Y124" s="203"/>
      <c r="Z124" s="203"/>
      <c r="AA124" s="203"/>
      <c r="AB124" s="203">
        <v>396.69</v>
      </c>
      <c r="AC124" s="203"/>
      <c r="AD124" s="267"/>
      <c r="AE124" s="267"/>
      <c r="AF124" s="267"/>
      <c r="AG124" s="203">
        <v>396.69</v>
      </c>
      <c r="AH124" s="204">
        <v>0</v>
      </c>
      <c r="AI124" s="268">
        <f t="shared" si="46"/>
        <v>396.69</v>
      </c>
      <c r="AJ124" s="266">
        <f t="shared" si="47"/>
        <v>396.69</v>
      </c>
      <c r="AK124" s="266">
        <v>0</v>
      </c>
      <c r="AL124" s="203"/>
      <c r="AM124" s="203"/>
      <c r="AN124" s="203">
        <v>396.69</v>
      </c>
      <c r="AO124" s="203"/>
      <c r="AP124" s="267"/>
      <c r="AQ124" s="203">
        <v>396.69</v>
      </c>
      <c r="AR124" s="204">
        <f t="shared" si="48"/>
        <v>396.4</v>
      </c>
      <c r="AS124" s="268">
        <f t="shared" si="43"/>
        <v>0.29000000000002046</v>
      </c>
      <c r="AT124" s="144"/>
      <c r="AU124" s="162"/>
      <c r="AV124" s="160"/>
      <c r="AW124" s="162"/>
      <c r="AX124" s="268">
        <f t="shared" si="49"/>
        <v>0.29000000000002046</v>
      </c>
      <c r="BC124" s="269"/>
    </row>
    <row r="125" spans="2:55" s="132" customFormat="1" ht="12.75" customHeight="1" outlineLevel="1" x14ac:dyDescent="0.3">
      <c r="B125" s="148"/>
      <c r="C125" s="260" t="s">
        <v>202</v>
      </c>
      <c r="D125" s="261"/>
      <c r="E125" s="261"/>
      <c r="F125" s="261"/>
      <c r="G125" s="262"/>
      <c r="H125" s="345">
        <v>152</v>
      </c>
      <c r="I125" s="346">
        <v>42186</v>
      </c>
      <c r="J125" s="346"/>
      <c r="K125" s="201">
        <v>3</v>
      </c>
      <c r="L125" s="265"/>
      <c r="M125" s="266">
        <f t="shared" si="44"/>
        <v>396.7</v>
      </c>
      <c r="N125" s="203"/>
      <c r="O125" s="203"/>
      <c r="P125" s="203"/>
      <c r="Q125" s="203">
        <v>396.7</v>
      </c>
      <c r="R125" s="203"/>
      <c r="S125" s="267"/>
      <c r="T125" s="267"/>
      <c r="U125" s="203">
        <v>396.7</v>
      </c>
      <c r="V125" s="204">
        <v>396.41</v>
      </c>
      <c r="W125" s="268">
        <f t="shared" si="45"/>
        <v>0.28999999999996362</v>
      </c>
      <c r="X125" s="266">
        <f t="shared" si="42"/>
        <v>396.7</v>
      </c>
      <c r="Y125" s="203"/>
      <c r="Z125" s="203"/>
      <c r="AA125" s="203"/>
      <c r="AB125" s="203">
        <v>396.7</v>
      </c>
      <c r="AC125" s="203"/>
      <c r="AD125" s="267"/>
      <c r="AE125" s="267"/>
      <c r="AF125" s="267"/>
      <c r="AG125" s="203">
        <v>396.7</v>
      </c>
      <c r="AH125" s="204">
        <v>0</v>
      </c>
      <c r="AI125" s="268">
        <f t="shared" si="46"/>
        <v>396.7</v>
      </c>
      <c r="AJ125" s="266">
        <f t="shared" si="47"/>
        <v>396.7</v>
      </c>
      <c r="AK125" s="266">
        <v>0</v>
      </c>
      <c r="AL125" s="203"/>
      <c r="AM125" s="203"/>
      <c r="AN125" s="203">
        <v>396.7</v>
      </c>
      <c r="AO125" s="203"/>
      <c r="AP125" s="267"/>
      <c r="AQ125" s="203">
        <v>396.7</v>
      </c>
      <c r="AR125" s="204">
        <f t="shared" si="48"/>
        <v>396.41</v>
      </c>
      <c r="AS125" s="268">
        <f t="shared" si="43"/>
        <v>0.28999999999996362</v>
      </c>
      <c r="AT125" s="144"/>
      <c r="AU125" s="162"/>
      <c r="AV125" s="160"/>
      <c r="AW125" s="162"/>
      <c r="AX125" s="268">
        <f t="shared" si="49"/>
        <v>0.28999999999996362</v>
      </c>
      <c r="BC125" s="269"/>
    </row>
    <row r="126" spans="2:55" s="353" customFormat="1" ht="12.75" customHeight="1" outlineLevel="1" x14ac:dyDescent="0.3">
      <c r="B126" s="350"/>
      <c r="C126" s="260" t="s">
        <v>203</v>
      </c>
      <c r="D126" s="261"/>
      <c r="E126" s="261"/>
      <c r="F126" s="261"/>
      <c r="G126" s="262"/>
      <c r="H126" s="345">
        <v>153</v>
      </c>
      <c r="I126" s="346">
        <v>42201</v>
      </c>
      <c r="J126" s="346"/>
      <c r="K126" s="201">
        <v>3</v>
      </c>
      <c r="L126" s="265"/>
      <c r="M126" s="266">
        <f t="shared" si="44"/>
        <v>713.22</v>
      </c>
      <c r="N126" s="203"/>
      <c r="O126" s="203"/>
      <c r="P126" s="203"/>
      <c r="Q126" s="203">
        <v>713.22</v>
      </c>
      <c r="R126" s="203"/>
      <c r="S126" s="267"/>
      <c r="T126" s="267"/>
      <c r="U126" s="203">
        <v>713.22</v>
      </c>
      <c r="V126" s="204">
        <v>712.93</v>
      </c>
      <c r="W126" s="268">
        <f t="shared" si="45"/>
        <v>0.29000000000007731</v>
      </c>
      <c r="X126" s="266">
        <f t="shared" si="42"/>
        <v>713.22</v>
      </c>
      <c r="Y126" s="203"/>
      <c r="Z126" s="203"/>
      <c r="AA126" s="203"/>
      <c r="AB126" s="203">
        <v>713.22</v>
      </c>
      <c r="AC126" s="203"/>
      <c r="AD126" s="267"/>
      <c r="AE126" s="267"/>
      <c r="AF126" s="267"/>
      <c r="AG126" s="203">
        <v>713.22</v>
      </c>
      <c r="AH126" s="204">
        <v>0</v>
      </c>
      <c r="AI126" s="268">
        <f t="shared" si="46"/>
        <v>713.22</v>
      </c>
      <c r="AJ126" s="266">
        <f t="shared" si="47"/>
        <v>713.22</v>
      </c>
      <c r="AK126" s="266">
        <v>0</v>
      </c>
      <c r="AL126" s="203"/>
      <c r="AM126" s="203"/>
      <c r="AN126" s="203">
        <v>713.22</v>
      </c>
      <c r="AO126" s="203"/>
      <c r="AP126" s="267"/>
      <c r="AQ126" s="203">
        <v>713.22</v>
      </c>
      <c r="AR126" s="204">
        <f t="shared" si="48"/>
        <v>712.93</v>
      </c>
      <c r="AS126" s="268">
        <f t="shared" si="43"/>
        <v>0.29000000000007731</v>
      </c>
      <c r="AT126" s="144"/>
      <c r="AU126" s="351"/>
      <c r="AV126" s="352"/>
      <c r="AW126" s="351"/>
      <c r="AX126" s="268">
        <f t="shared" si="49"/>
        <v>0.29000000000007731</v>
      </c>
      <c r="BC126" s="269"/>
    </row>
    <row r="127" spans="2:55" s="132" customFormat="1" ht="12.75" customHeight="1" outlineLevel="1" x14ac:dyDescent="0.3">
      <c r="B127" s="148"/>
      <c r="C127" s="260" t="s">
        <v>204</v>
      </c>
      <c r="D127" s="261"/>
      <c r="E127" s="261"/>
      <c r="F127" s="261"/>
      <c r="G127" s="262"/>
      <c r="H127" s="345">
        <v>154</v>
      </c>
      <c r="I127" s="346">
        <v>42207</v>
      </c>
      <c r="J127" s="346"/>
      <c r="K127" s="201">
        <v>4</v>
      </c>
      <c r="L127" s="265"/>
      <c r="M127" s="266">
        <f t="shared" si="44"/>
        <v>1033.06</v>
      </c>
      <c r="N127" s="203"/>
      <c r="O127" s="203"/>
      <c r="P127" s="203"/>
      <c r="Q127" s="203">
        <v>1033.06</v>
      </c>
      <c r="R127" s="203"/>
      <c r="S127" s="267"/>
      <c r="T127" s="267"/>
      <c r="U127" s="203">
        <v>1033.06</v>
      </c>
      <c r="V127" s="204">
        <v>1032.77</v>
      </c>
      <c r="W127" s="268">
        <f t="shared" si="45"/>
        <v>0.28999999999996362</v>
      </c>
      <c r="X127" s="266">
        <f t="shared" si="42"/>
        <v>1033.06</v>
      </c>
      <c r="Y127" s="203"/>
      <c r="Z127" s="203"/>
      <c r="AA127" s="203"/>
      <c r="AB127" s="203">
        <v>1033.06</v>
      </c>
      <c r="AC127" s="203"/>
      <c r="AD127" s="267"/>
      <c r="AE127" s="267"/>
      <c r="AF127" s="267"/>
      <c r="AG127" s="203">
        <v>1033.06</v>
      </c>
      <c r="AH127" s="204">
        <v>0</v>
      </c>
      <c r="AI127" s="268">
        <f t="shared" si="46"/>
        <v>1033.06</v>
      </c>
      <c r="AJ127" s="266">
        <f t="shared" si="47"/>
        <v>1033.06</v>
      </c>
      <c r="AK127" s="266">
        <v>0</v>
      </c>
      <c r="AL127" s="203"/>
      <c r="AM127" s="203"/>
      <c r="AN127" s="203">
        <v>1033.06</v>
      </c>
      <c r="AO127" s="203"/>
      <c r="AP127" s="267"/>
      <c r="AQ127" s="203">
        <v>1033.06</v>
      </c>
      <c r="AR127" s="204">
        <f t="shared" si="48"/>
        <v>1032.77</v>
      </c>
      <c r="AS127" s="268">
        <f t="shared" si="43"/>
        <v>0.28999999999996362</v>
      </c>
      <c r="AT127" s="144"/>
      <c r="AU127" s="162"/>
      <c r="AV127" s="160"/>
      <c r="AW127" s="162"/>
      <c r="AX127" s="268">
        <f t="shared" si="49"/>
        <v>0.28999999999996362</v>
      </c>
      <c r="BC127" s="269"/>
    </row>
    <row r="128" spans="2:55" s="132" customFormat="1" ht="12.75" customHeight="1" outlineLevel="1" x14ac:dyDescent="0.3">
      <c r="B128" s="148"/>
      <c r="C128" s="277" t="s">
        <v>205</v>
      </c>
      <c r="D128" s="278"/>
      <c r="E128" s="278"/>
      <c r="F128" s="278"/>
      <c r="G128" s="279"/>
      <c r="H128" s="280">
        <v>169</v>
      </c>
      <c r="I128" s="286">
        <v>44061</v>
      </c>
      <c r="J128" s="286"/>
      <c r="K128" s="218">
        <v>3</v>
      </c>
      <c r="L128" s="282"/>
      <c r="M128" s="283">
        <v>719.01</v>
      </c>
      <c r="N128" s="221"/>
      <c r="O128" s="221"/>
      <c r="P128" s="221"/>
      <c r="Q128" s="221">
        <v>719.01</v>
      </c>
      <c r="R128" s="221"/>
      <c r="S128" s="284"/>
      <c r="T128" s="284">
        <v>719</v>
      </c>
      <c r="U128" s="221">
        <v>719.01</v>
      </c>
      <c r="V128" s="222">
        <v>79.84</v>
      </c>
      <c r="W128" s="285">
        <f t="shared" si="45"/>
        <v>639.16999999999996</v>
      </c>
      <c r="X128" s="283">
        <f t="shared" si="42"/>
        <v>719.01</v>
      </c>
      <c r="Y128" s="221"/>
      <c r="Z128" s="221"/>
      <c r="AA128" s="221"/>
      <c r="AB128" s="221">
        <v>719.01</v>
      </c>
      <c r="AC128" s="221">
        <v>240</v>
      </c>
      <c r="AD128" s="284"/>
      <c r="AE128" s="284"/>
      <c r="AF128" s="284"/>
      <c r="AG128" s="221">
        <v>719.01</v>
      </c>
      <c r="AH128" s="222">
        <v>239.52</v>
      </c>
      <c r="AI128" s="285">
        <f t="shared" si="46"/>
        <v>479.49</v>
      </c>
      <c r="AJ128" s="283">
        <f t="shared" si="47"/>
        <v>719.01</v>
      </c>
      <c r="AK128" s="283"/>
      <c r="AL128" s="221"/>
      <c r="AM128" s="221"/>
      <c r="AN128" s="221">
        <v>719.01</v>
      </c>
      <c r="AO128" s="221">
        <v>399.65</v>
      </c>
      <c r="AP128" s="284"/>
      <c r="AQ128" s="221">
        <v>719.01</v>
      </c>
      <c r="AR128" s="222">
        <f t="shared" si="48"/>
        <v>319.36</v>
      </c>
      <c r="AS128" s="285">
        <f t="shared" si="43"/>
        <v>399.65</v>
      </c>
      <c r="AT128" s="144"/>
      <c r="AU128" s="285">
        <f>AS128-AT128</f>
        <v>399.65</v>
      </c>
      <c r="AV128" s="160"/>
      <c r="AW128" s="162"/>
      <c r="AX128" s="354"/>
      <c r="BC128" s="269"/>
    </row>
    <row r="129" spans="2:55" s="132" customFormat="1" ht="12.75" customHeight="1" outlineLevel="1" x14ac:dyDescent="0.3">
      <c r="B129" s="148"/>
      <c r="C129" s="260" t="s">
        <v>206</v>
      </c>
      <c r="D129" s="261"/>
      <c r="E129" s="261"/>
      <c r="F129" s="261"/>
      <c r="G129" s="262"/>
      <c r="H129" s="345">
        <v>171</v>
      </c>
      <c r="I129" s="346">
        <v>44517</v>
      </c>
      <c r="J129" s="346"/>
      <c r="K129" s="201">
        <v>3</v>
      </c>
      <c r="L129" s="265"/>
      <c r="M129" s="266"/>
      <c r="N129" s="203"/>
      <c r="O129" s="203"/>
      <c r="P129" s="203"/>
      <c r="Q129" s="203"/>
      <c r="R129" s="203"/>
      <c r="S129" s="267"/>
      <c r="T129" s="267"/>
      <c r="U129" s="203"/>
      <c r="V129" s="204"/>
      <c r="W129" s="268"/>
      <c r="X129" s="266">
        <v>1263.6400000000001</v>
      </c>
      <c r="Y129" s="203"/>
      <c r="Z129" s="203"/>
      <c r="AA129" s="203"/>
      <c r="AB129" s="203">
        <v>1263.6400000000001</v>
      </c>
      <c r="AC129" s="203"/>
      <c r="AD129" s="267"/>
      <c r="AE129" s="267"/>
      <c r="AF129" s="267"/>
      <c r="AG129" s="203">
        <v>1263.6400000000001</v>
      </c>
      <c r="AH129" s="204">
        <v>35.090000000000003</v>
      </c>
      <c r="AI129" s="268">
        <f t="shared" si="46"/>
        <v>1228.5500000000002</v>
      </c>
      <c r="AJ129" s="266">
        <v>1263.6400000000001</v>
      </c>
      <c r="AK129" s="266"/>
      <c r="AL129" s="203"/>
      <c r="AM129" s="203"/>
      <c r="AN129" s="203">
        <v>1263.6400000000001</v>
      </c>
      <c r="AO129" s="203"/>
      <c r="AP129" s="267"/>
      <c r="AQ129" s="203">
        <v>1263.6400000000001</v>
      </c>
      <c r="AR129" s="204">
        <v>35.090000000000003</v>
      </c>
      <c r="AS129" s="268">
        <f t="shared" si="43"/>
        <v>1228.5500000000002</v>
      </c>
      <c r="AT129" s="144"/>
      <c r="AU129" s="355"/>
      <c r="AV129" s="160"/>
      <c r="AW129" s="162"/>
      <c r="AX129" s="268">
        <f t="shared" si="49"/>
        <v>1228.5500000000002</v>
      </c>
      <c r="BC129" s="269"/>
    </row>
    <row r="130" spans="2:55" s="132" customFormat="1" ht="12.75" customHeight="1" outlineLevel="1" x14ac:dyDescent="0.3">
      <c r="B130" s="148"/>
      <c r="C130" s="260" t="s">
        <v>206</v>
      </c>
      <c r="D130" s="261"/>
      <c r="E130" s="261"/>
      <c r="F130" s="261"/>
      <c r="G130" s="262"/>
      <c r="H130" s="345">
        <v>172</v>
      </c>
      <c r="I130" s="346">
        <v>44519</v>
      </c>
      <c r="J130" s="346"/>
      <c r="K130" s="201">
        <v>3</v>
      </c>
      <c r="L130" s="265"/>
      <c r="M130" s="266"/>
      <c r="N130" s="203"/>
      <c r="O130" s="203"/>
      <c r="P130" s="203"/>
      <c r="Q130" s="203"/>
      <c r="R130" s="203"/>
      <c r="S130" s="267"/>
      <c r="T130" s="267"/>
      <c r="U130" s="203"/>
      <c r="V130" s="204"/>
      <c r="W130" s="268"/>
      <c r="X130" s="266">
        <v>1263.6400000000001</v>
      </c>
      <c r="Y130" s="203"/>
      <c r="Z130" s="203"/>
      <c r="AA130" s="203"/>
      <c r="AB130" s="203">
        <v>1263.6400000000001</v>
      </c>
      <c r="AC130" s="203"/>
      <c r="AD130" s="267"/>
      <c r="AE130" s="267"/>
      <c r="AF130" s="267"/>
      <c r="AG130" s="203">
        <v>1263.6400000000001</v>
      </c>
      <c r="AH130" s="204">
        <v>35.090000000000003</v>
      </c>
      <c r="AI130" s="268">
        <f t="shared" si="46"/>
        <v>1228.5500000000002</v>
      </c>
      <c r="AJ130" s="266">
        <v>1263.6400000000001</v>
      </c>
      <c r="AK130" s="266"/>
      <c r="AL130" s="203"/>
      <c r="AM130" s="203"/>
      <c r="AN130" s="203">
        <v>1263.6400000000001</v>
      </c>
      <c r="AO130" s="203"/>
      <c r="AP130" s="267"/>
      <c r="AQ130" s="203">
        <v>1263.6400000000001</v>
      </c>
      <c r="AR130" s="204">
        <v>35.090000000000003</v>
      </c>
      <c r="AS130" s="268">
        <f t="shared" si="43"/>
        <v>1228.5500000000002</v>
      </c>
      <c r="AT130" s="144"/>
      <c r="AU130" s="355"/>
      <c r="AV130" s="160"/>
      <c r="AW130" s="162"/>
      <c r="AX130" s="268">
        <f t="shared" si="49"/>
        <v>1228.5500000000002</v>
      </c>
      <c r="BC130" s="269"/>
    </row>
    <row r="131" spans="2:55" s="132" customFormat="1" ht="12.75" customHeight="1" outlineLevel="1" x14ac:dyDescent="0.3">
      <c r="B131" s="148"/>
      <c r="C131" s="260" t="s">
        <v>207</v>
      </c>
      <c r="D131" s="261"/>
      <c r="E131" s="261"/>
      <c r="F131" s="261"/>
      <c r="G131" s="262"/>
      <c r="H131" s="345">
        <v>142</v>
      </c>
      <c r="I131" s="346">
        <v>42145</v>
      </c>
      <c r="J131" s="346"/>
      <c r="K131" s="201">
        <v>4</v>
      </c>
      <c r="L131" s="265"/>
      <c r="M131" s="266">
        <f t="shared" si="44"/>
        <v>570.25</v>
      </c>
      <c r="N131" s="203"/>
      <c r="O131" s="203"/>
      <c r="P131" s="203"/>
      <c r="Q131" s="203">
        <v>570.25</v>
      </c>
      <c r="R131" s="203"/>
      <c r="S131" s="267"/>
      <c r="T131" s="267"/>
      <c r="U131" s="203">
        <v>570.25</v>
      </c>
      <c r="V131" s="204">
        <v>569.96</v>
      </c>
      <c r="W131" s="268">
        <f t="shared" si="45"/>
        <v>0.28999999999996362</v>
      </c>
      <c r="X131" s="266">
        <f t="shared" si="42"/>
        <v>570.25</v>
      </c>
      <c r="Y131" s="203"/>
      <c r="Z131" s="203"/>
      <c r="AA131" s="203"/>
      <c r="AB131" s="203">
        <v>570.25</v>
      </c>
      <c r="AC131" s="203"/>
      <c r="AD131" s="267"/>
      <c r="AE131" s="267"/>
      <c r="AF131" s="267"/>
      <c r="AG131" s="203">
        <v>570.25</v>
      </c>
      <c r="AH131" s="204">
        <v>0</v>
      </c>
      <c r="AI131" s="268">
        <f t="shared" si="46"/>
        <v>570.25</v>
      </c>
      <c r="AJ131" s="266">
        <f>(AK131+AN131)</f>
        <v>-570.25</v>
      </c>
      <c r="AK131" s="266">
        <v>0</v>
      </c>
      <c r="AL131" s="203"/>
      <c r="AM131" s="203"/>
      <c r="AN131" s="203">
        <v>-570.25</v>
      </c>
      <c r="AO131" s="203"/>
      <c r="AP131" s="267"/>
      <c r="AQ131" s="203">
        <v>-570.25</v>
      </c>
      <c r="AR131" s="204">
        <f>-(V131+AH131)</f>
        <v>-569.96</v>
      </c>
      <c r="AS131" s="268">
        <f t="shared" si="43"/>
        <v>-0.28999999999996362</v>
      </c>
      <c r="AT131" s="144"/>
      <c r="AU131" s="162"/>
      <c r="AV131" s="160"/>
      <c r="AW131" s="162"/>
      <c r="AX131" s="268">
        <v>0.28999999999996362</v>
      </c>
      <c r="BC131" s="269"/>
    </row>
    <row r="132" spans="2:55" s="132" customFormat="1" ht="12.75" customHeight="1" outlineLevel="1" x14ac:dyDescent="0.3">
      <c r="B132" s="148"/>
      <c r="C132" s="260" t="s">
        <v>208</v>
      </c>
      <c r="D132" s="261"/>
      <c r="E132" s="261"/>
      <c r="F132" s="261"/>
      <c r="G132" s="262"/>
      <c r="H132" s="345">
        <v>143</v>
      </c>
      <c r="I132" s="346">
        <v>42145</v>
      </c>
      <c r="J132" s="346"/>
      <c r="K132" s="201">
        <v>4</v>
      </c>
      <c r="L132" s="265"/>
      <c r="M132" s="266">
        <f t="shared" si="44"/>
        <v>384.3</v>
      </c>
      <c r="N132" s="203"/>
      <c r="O132" s="203"/>
      <c r="P132" s="203"/>
      <c r="Q132" s="203">
        <v>384.3</v>
      </c>
      <c r="R132" s="203"/>
      <c r="S132" s="267"/>
      <c r="T132" s="267"/>
      <c r="U132" s="203">
        <v>384.3</v>
      </c>
      <c r="V132" s="204">
        <v>384.01</v>
      </c>
      <c r="W132" s="268">
        <f t="shared" si="45"/>
        <v>0.29000000000002046</v>
      </c>
      <c r="X132" s="266">
        <f t="shared" si="42"/>
        <v>384.3</v>
      </c>
      <c r="Y132" s="203"/>
      <c r="Z132" s="203"/>
      <c r="AA132" s="203"/>
      <c r="AB132" s="203">
        <v>384.3</v>
      </c>
      <c r="AC132" s="203"/>
      <c r="AD132" s="267"/>
      <c r="AE132" s="267"/>
      <c r="AF132" s="267"/>
      <c r="AG132" s="203">
        <v>384.3</v>
      </c>
      <c r="AH132" s="204">
        <v>0</v>
      </c>
      <c r="AI132" s="268">
        <f t="shared" si="46"/>
        <v>384.3</v>
      </c>
      <c r="AJ132" s="266">
        <f>(AK132+AN132)</f>
        <v>-384.3</v>
      </c>
      <c r="AK132" s="266">
        <v>0</v>
      </c>
      <c r="AL132" s="203"/>
      <c r="AM132" s="203"/>
      <c r="AN132" s="203">
        <v>-384.3</v>
      </c>
      <c r="AO132" s="203"/>
      <c r="AP132" s="267"/>
      <c r="AQ132" s="203">
        <v>-384.3</v>
      </c>
      <c r="AR132" s="204">
        <f>-(V132+AH132)</f>
        <v>-384.01</v>
      </c>
      <c r="AS132" s="268">
        <f t="shared" si="43"/>
        <v>-0.29000000000002046</v>
      </c>
      <c r="AT132" s="144"/>
      <c r="AU132" s="162"/>
      <c r="AV132" s="160"/>
      <c r="AW132" s="162"/>
      <c r="AX132" s="268">
        <v>0.29000000000002046</v>
      </c>
      <c r="BC132" s="269"/>
    </row>
    <row r="133" spans="2:55" s="132" customFormat="1" ht="12.75" customHeight="1" outlineLevel="1" x14ac:dyDescent="0.3">
      <c r="B133" s="148"/>
      <c r="C133" s="260" t="s">
        <v>209</v>
      </c>
      <c r="D133" s="261"/>
      <c r="E133" s="261"/>
      <c r="F133" s="261"/>
      <c r="G133" s="262"/>
      <c r="H133" s="345">
        <v>144</v>
      </c>
      <c r="I133" s="346">
        <v>42145</v>
      </c>
      <c r="J133" s="346"/>
      <c r="K133" s="201">
        <v>4</v>
      </c>
      <c r="L133" s="265"/>
      <c r="M133" s="266">
        <f t="shared" si="44"/>
        <v>450.41</v>
      </c>
      <c r="N133" s="203"/>
      <c r="O133" s="203"/>
      <c r="P133" s="203"/>
      <c r="Q133" s="203">
        <v>450.41</v>
      </c>
      <c r="R133" s="203"/>
      <c r="S133" s="267"/>
      <c r="T133" s="267"/>
      <c r="U133" s="203">
        <v>450.41</v>
      </c>
      <c r="V133" s="204">
        <v>450.12</v>
      </c>
      <c r="W133" s="268">
        <f t="shared" si="45"/>
        <v>0.29000000000002046</v>
      </c>
      <c r="X133" s="266">
        <f t="shared" si="42"/>
        <v>450.41</v>
      </c>
      <c r="Y133" s="203"/>
      <c r="Z133" s="203"/>
      <c r="AA133" s="203"/>
      <c r="AB133" s="203">
        <v>450.41</v>
      </c>
      <c r="AC133" s="203"/>
      <c r="AD133" s="267"/>
      <c r="AE133" s="267"/>
      <c r="AF133" s="267"/>
      <c r="AG133" s="203">
        <v>450.41</v>
      </c>
      <c r="AH133" s="204">
        <v>0</v>
      </c>
      <c r="AI133" s="268">
        <f t="shared" si="46"/>
        <v>450.41</v>
      </c>
      <c r="AJ133" s="266">
        <f>(AK133+AN133)</f>
        <v>-450.41</v>
      </c>
      <c r="AK133" s="266">
        <v>0</v>
      </c>
      <c r="AL133" s="203"/>
      <c r="AM133" s="203"/>
      <c r="AN133" s="203">
        <v>-450.41</v>
      </c>
      <c r="AO133" s="203"/>
      <c r="AP133" s="267"/>
      <c r="AQ133" s="203">
        <v>-450.41</v>
      </c>
      <c r="AR133" s="204">
        <f>-(V133+AH133)</f>
        <v>-450.12</v>
      </c>
      <c r="AS133" s="268">
        <f t="shared" si="43"/>
        <v>-0.29000000000002046</v>
      </c>
      <c r="AT133" s="144"/>
      <c r="AU133" s="162"/>
      <c r="AV133" s="160"/>
      <c r="AW133" s="162"/>
      <c r="AX133" s="268">
        <v>0.29000000000002046</v>
      </c>
      <c r="BC133" s="269"/>
    </row>
    <row r="134" spans="2:55" s="132" customFormat="1" ht="12.75" customHeight="1" x14ac:dyDescent="0.3">
      <c r="B134" s="356" t="s">
        <v>210</v>
      </c>
      <c r="C134" s="298" t="s">
        <v>211</v>
      </c>
      <c r="D134" s="299"/>
      <c r="E134" s="299"/>
      <c r="F134" s="299"/>
      <c r="G134" s="300"/>
      <c r="H134" s="301"/>
      <c r="I134" s="301"/>
      <c r="J134" s="301"/>
      <c r="K134" s="301"/>
      <c r="L134" s="302"/>
      <c r="M134" s="303">
        <f>M136</f>
        <v>45311.59</v>
      </c>
      <c r="N134" s="303">
        <f t="shared" ref="N134:AX134" si="50">N136</f>
        <v>0</v>
      </c>
      <c r="O134" s="303">
        <f t="shared" si="50"/>
        <v>0</v>
      </c>
      <c r="P134" s="303">
        <f t="shared" si="50"/>
        <v>0</v>
      </c>
      <c r="Q134" s="303">
        <f t="shared" si="50"/>
        <v>45311.59</v>
      </c>
      <c r="R134" s="303">
        <f t="shared" si="50"/>
        <v>0</v>
      </c>
      <c r="S134" s="303">
        <f t="shared" si="50"/>
        <v>0</v>
      </c>
      <c r="T134" s="303"/>
      <c r="U134" s="303">
        <f t="shared" si="50"/>
        <v>45311.59</v>
      </c>
      <c r="V134" s="303">
        <f t="shared" si="50"/>
        <v>45311.01</v>
      </c>
      <c r="W134" s="303">
        <f>W136</f>
        <v>0.57999999999628926</v>
      </c>
      <c r="X134" s="303">
        <f t="shared" si="50"/>
        <v>45311.59</v>
      </c>
      <c r="Y134" s="303">
        <f t="shared" si="50"/>
        <v>0</v>
      </c>
      <c r="Z134" s="303">
        <f t="shared" si="50"/>
        <v>0</v>
      </c>
      <c r="AA134" s="303">
        <f t="shared" si="50"/>
        <v>0</v>
      </c>
      <c r="AB134" s="303">
        <f t="shared" si="50"/>
        <v>45311.59</v>
      </c>
      <c r="AC134" s="303">
        <f t="shared" si="50"/>
        <v>0</v>
      </c>
      <c r="AD134" s="303"/>
      <c r="AE134" s="303"/>
      <c r="AF134" s="303">
        <f t="shared" si="50"/>
        <v>0</v>
      </c>
      <c r="AG134" s="303">
        <f t="shared" si="50"/>
        <v>45311.59</v>
      </c>
      <c r="AH134" s="303">
        <f t="shared" si="50"/>
        <v>0</v>
      </c>
      <c r="AI134" s="303">
        <f t="shared" si="50"/>
        <v>45311.59</v>
      </c>
      <c r="AJ134" s="303">
        <f t="shared" si="50"/>
        <v>45311.59</v>
      </c>
      <c r="AK134" s="303">
        <f t="shared" si="50"/>
        <v>0</v>
      </c>
      <c r="AL134" s="303">
        <f t="shared" si="50"/>
        <v>0</v>
      </c>
      <c r="AM134" s="303">
        <f t="shared" si="50"/>
        <v>0</v>
      </c>
      <c r="AN134" s="303">
        <f t="shared" si="50"/>
        <v>45311.59</v>
      </c>
      <c r="AO134" s="303">
        <f t="shared" si="50"/>
        <v>0</v>
      </c>
      <c r="AP134" s="303">
        <f t="shared" si="50"/>
        <v>0</v>
      </c>
      <c r="AQ134" s="303">
        <f t="shared" si="50"/>
        <v>45311.59</v>
      </c>
      <c r="AR134" s="303">
        <f t="shared" si="50"/>
        <v>45311.01</v>
      </c>
      <c r="AS134" s="303">
        <f t="shared" si="50"/>
        <v>0.57999999999628926</v>
      </c>
      <c r="AT134" s="170"/>
      <c r="AU134" s="303">
        <f t="shared" si="50"/>
        <v>0</v>
      </c>
      <c r="AV134" s="303">
        <f t="shared" si="50"/>
        <v>0</v>
      </c>
      <c r="AW134" s="303">
        <f t="shared" si="50"/>
        <v>0</v>
      </c>
      <c r="AX134" s="303">
        <f t="shared" si="50"/>
        <v>0.57999999999628926</v>
      </c>
    </row>
    <row r="135" spans="2:55" s="132" customFormat="1" ht="26.25" customHeight="1" outlineLevel="1" x14ac:dyDescent="0.3">
      <c r="B135" s="148"/>
      <c r="C135" s="304" t="s">
        <v>212</v>
      </c>
      <c r="D135" s="305"/>
      <c r="E135" s="305"/>
      <c r="F135" s="305"/>
      <c r="G135" s="306"/>
      <c r="H135" s="152"/>
      <c r="I135" s="152"/>
      <c r="J135" s="152"/>
      <c r="K135" s="152"/>
      <c r="L135" s="153"/>
      <c r="M135" s="170">
        <v>0</v>
      </c>
      <c r="N135" s="170">
        <v>0</v>
      </c>
      <c r="O135" s="170">
        <v>0</v>
      </c>
      <c r="P135" s="170">
        <v>0</v>
      </c>
      <c r="Q135" s="170">
        <v>0</v>
      </c>
      <c r="R135" s="170">
        <v>0</v>
      </c>
      <c r="S135" s="170">
        <v>0</v>
      </c>
      <c r="T135" s="170"/>
      <c r="U135" s="170">
        <v>0</v>
      </c>
      <c r="V135" s="170">
        <v>0</v>
      </c>
      <c r="W135" s="170">
        <v>0</v>
      </c>
      <c r="X135" s="170">
        <v>0</v>
      </c>
      <c r="Y135" s="170">
        <v>0</v>
      </c>
      <c r="Z135" s="170">
        <v>0</v>
      </c>
      <c r="AA135" s="170">
        <v>0</v>
      </c>
      <c r="AB135" s="170">
        <v>0</v>
      </c>
      <c r="AC135" s="170">
        <v>0</v>
      </c>
      <c r="AD135" s="170"/>
      <c r="AE135" s="170"/>
      <c r="AF135" s="170">
        <v>0</v>
      </c>
      <c r="AG135" s="170">
        <v>0</v>
      </c>
      <c r="AH135" s="170">
        <v>0</v>
      </c>
      <c r="AI135" s="170">
        <v>0</v>
      </c>
      <c r="AJ135" s="170">
        <v>0</v>
      </c>
      <c r="AK135" s="170">
        <v>0</v>
      </c>
      <c r="AL135" s="170">
        <v>0</v>
      </c>
      <c r="AM135" s="170">
        <v>0</v>
      </c>
      <c r="AN135" s="170">
        <v>0</v>
      </c>
      <c r="AO135" s="170">
        <v>0</v>
      </c>
      <c r="AP135" s="170">
        <v>0</v>
      </c>
      <c r="AQ135" s="170">
        <v>0</v>
      </c>
      <c r="AR135" s="170">
        <v>0</v>
      </c>
      <c r="AS135" s="170">
        <v>0</v>
      </c>
      <c r="AT135" s="307"/>
      <c r="AU135" s="162"/>
      <c r="AV135" s="160"/>
      <c r="AW135" s="162"/>
      <c r="AX135" s="161"/>
    </row>
    <row r="136" spans="2:55" s="132" customFormat="1" ht="12.75" customHeight="1" outlineLevel="1" x14ac:dyDescent="0.3">
      <c r="B136" s="256"/>
      <c r="C136" s="274" t="s">
        <v>213</v>
      </c>
      <c r="D136" s="275"/>
      <c r="E136" s="275"/>
      <c r="F136" s="275"/>
      <c r="G136" s="276"/>
      <c r="H136" s="167"/>
      <c r="I136" s="167"/>
      <c r="J136" s="167"/>
      <c r="K136" s="167"/>
      <c r="L136" s="168"/>
      <c r="M136" s="343">
        <f t="shared" ref="M136:AI136" si="51">SUM(M137:M138)</f>
        <v>45311.59</v>
      </c>
      <c r="N136" s="343">
        <f t="shared" si="51"/>
        <v>0</v>
      </c>
      <c r="O136" s="343">
        <f t="shared" si="51"/>
        <v>0</v>
      </c>
      <c r="P136" s="343">
        <f t="shared" si="51"/>
        <v>0</v>
      </c>
      <c r="Q136" s="343">
        <f t="shared" si="51"/>
        <v>45311.59</v>
      </c>
      <c r="R136" s="343">
        <f t="shared" si="51"/>
        <v>0</v>
      </c>
      <c r="S136" s="343">
        <f t="shared" si="51"/>
        <v>0</v>
      </c>
      <c r="T136" s="343"/>
      <c r="U136" s="343">
        <f t="shared" si="51"/>
        <v>45311.59</v>
      </c>
      <c r="V136" s="343">
        <f>SUM(V137:V138)</f>
        <v>45311.01</v>
      </c>
      <c r="W136" s="343">
        <f>SUM(W137:W138)</f>
        <v>0.57999999999628926</v>
      </c>
      <c r="X136" s="343">
        <f t="shared" si="51"/>
        <v>45311.59</v>
      </c>
      <c r="Y136" s="343">
        <f t="shared" si="51"/>
        <v>0</v>
      </c>
      <c r="Z136" s="343">
        <f t="shared" si="51"/>
        <v>0</v>
      </c>
      <c r="AA136" s="343">
        <f t="shared" si="51"/>
        <v>0</v>
      </c>
      <c r="AB136" s="343">
        <f t="shared" si="51"/>
        <v>45311.59</v>
      </c>
      <c r="AC136" s="343">
        <f t="shared" si="51"/>
        <v>0</v>
      </c>
      <c r="AD136" s="343"/>
      <c r="AE136" s="343"/>
      <c r="AF136" s="343">
        <f t="shared" si="51"/>
        <v>0</v>
      </c>
      <c r="AG136" s="343">
        <f t="shared" si="51"/>
        <v>45311.59</v>
      </c>
      <c r="AH136" s="343">
        <f t="shared" si="51"/>
        <v>0</v>
      </c>
      <c r="AI136" s="343">
        <f t="shared" si="51"/>
        <v>45311.59</v>
      </c>
      <c r="AJ136" s="343">
        <f t="shared" ref="AJ136:AS136" si="52">AJ137+AJ138</f>
        <v>45311.59</v>
      </c>
      <c r="AK136" s="343">
        <f t="shared" si="52"/>
        <v>0</v>
      </c>
      <c r="AL136" s="343">
        <f t="shared" si="52"/>
        <v>0</v>
      </c>
      <c r="AM136" s="343">
        <f t="shared" si="52"/>
        <v>0</v>
      </c>
      <c r="AN136" s="343">
        <f t="shared" si="52"/>
        <v>45311.59</v>
      </c>
      <c r="AO136" s="343">
        <f t="shared" si="52"/>
        <v>0</v>
      </c>
      <c r="AP136" s="343">
        <f t="shared" si="52"/>
        <v>0</v>
      </c>
      <c r="AQ136" s="343">
        <f t="shared" si="52"/>
        <v>45311.59</v>
      </c>
      <c r="AR136" s="343">
        <f t="shared" si="52"/>
        <v>45311.01</v>
      </c>
      <c r="AS136" s="343">
        <f t="shared" si="52"/>
        <v>0.57999999999628926</v>
      </c>
      <c r="AT136" s="154"/>
      <c r="AU136" s="343">
        <f>AU137+AU138</f>
        <v>0</v>
      </c>
      <c r="AV136" s="343">
        <f>AV137+AV138</f>
        <v>0</v>
      </c>
      <c r="AW136" s="343">
        <f>AW137+AW138</f>
        <v>0</v>
      </c>
      <c r="AX136" s="343">
        <f>AX137+AX138</f>
        <v>0.57999999999628926</v>
      </c>
    </row>
    <row r="137" spans="2:55" s="132" customFormat="1" ht="12.75" customHeight="1" outlineLevel="1" x14ac:dyDescent="0.3">
      <c r="B137" s="148"/>
      <c r="C137" s="260" t="s">
        <v>214</v>
      </c>
      <c r="D137" s="261"/>
      <c r="E137" s="261"/>
      <c r="F137" s="261"/>
      <c r="G137" s="262"/>
      <c r="H137" s="345">
        <v>29</v>
      </c>
      <c r="I137" s="346">
        <v>39800</v>
      </c>
      <c r="J137" s="346"/>
      <c r="K137" s="201">
        <v>4</v>
      </c>
      <c r="L137" s="265"/>
      <c r="M137" s="266">
        <v>29992.85</v>
      </c>
      <c r="N137" s="203"/>
      <c r="O137" s="203"/>
      <c r="P137" s="203"/>
      <c r="Q137" s="203">
        <v>29992.85</v>
      </c>
      <c r="R137" s="203"/>
      <c r="S137" s="267"/>
      <c r="T137" s="267"/>
      <c r="U137" s="203">
        <v>29992.85</v>
      </c>
      <c r="V137" s="204">
        <v>29992.560000000001</v>
      </c>
      <c r="W137" s="268">
        <f>U137-V137</f>
        <v>0.28999999999723514</v>
      </c>
      <c r="X137" s="266">
        <f>Y137+AB137</f>
        <v>29992.85</v>
      </c>
      <c r="Y137" s="203"/>
      <c r="Z137" s="203"/>
      <c r="AA137" s="203"/>
      <c r="AB137" s="203">
        <v>29992.85</v>
      </c>
      <c r="AC137" s="203"/>
      <c r="AD137" s="267"/>
      <c r="AE137" s="267"/>
      <c r="AF137" s="267"/>
      <c r="AG137" s="203">
        <v>29992.85</v>
      </c>
      <c r="AH137" s="204">
        <v>0</v>
      </c>
      <c r="AI137" s="268">
        <f>AG137-AH137</f>
        <v>29992.85</v>
      </c>
      <c r="AJ137" s="266">
        <f>AK137+AN137</f>
        <v>29992.85</v>
      </c>
      <c r="AK137" s="266">
        <v>0</v>
      </c>
      <c r="AL137" s="203"/>
      <c r="AM137" s="203"/>
      <c r="AN137" s="203">
        <v>29992.85</v>
      </c>
      <c r="AO137" s="203"/>
      <c r="AP137" s="267"/>
      <c r="AQ137" s="203">
        <v>29992.85</v>
      </c>
      <c r="AR137" s="204">
        <f>V137+AH137</f>
        <v>29992.560000000001</v>
      </c>
      <c r="AS137" s="268">
        <f>AQ137-AR137</f>
        <v>0.28999999999723514</v>
      </c>
      <c r="AT137" s="144"/>
      <c r="AU137" s="162"/>
      <c r="AV137" s="160"/>
      <c r="AW137" s="162"/>
      <c r="AX137" s="268">
        <v>0.28999999999723514</v>
      </c>
    </row>
    <row r="138" spans="2:55" s="132" customFormat="1" ht="12.75" customHeight="1" outlineLevel="1" x14ac:dyDescent="0.3">
      <c r="B138" s="148"/>
      <c r="C138" s="260" t="s">
        <v>215</v>
      </c>
      <c r="D138" s="261"/>
      <c r="E138" s="261"/>
      <c r="F138" s="261"/>
      <c r="G138" s="262"/>
      <c r="H138" s="345">
        <v>115</v>
      </c>
      <c r="I138" s="346">
        <v>41281</v>
      </c>
      <c r="J138" s="346"/>
      <c r="K138" s="201">
        <v>6</v>
      </c>
      <c r="L138" s="265"/>
      <c r="M138" s="266">
        <v>15318.74</v>
      </c>
      <c r="N138" s="203"/>
      <c r="O138" s="203"/>
      <c r="P138" s="203"/>
      <c r="Q138" s="203">
        <v>15318.74</v>
      </c>
      <c r="R138" s="203"/>
      <c r="S138" s="267"/>
      <c r="T138" s="267"/>
      <c r="U138" s="203">
        <v>15318.74</v>
      </c>
      <c r="V138" s="204">
        <v>15318.45</v>
      </c>
      <c r="W138" s="268">
        <f>U138-V138</f>
        <v>0.28999999999905413</v>
      </c>
      <c r="X138" s="266">
        <f>Y138+AB138</f>
        <v>15318.74</v>
      </c>
      <c r="Y138" s="203"/>
      <c r="Z138" s="203"/>
      <c r="AA138" s="203"/>
      <c r="AB138" s="203">
        <v>15318.74</v>
      </c>
      <c r="AC138" s="203"/>
      <c r="AD138" s="267"/>
      <c r="AE138" s="267"/>
      <c r="AF138" s="267"/>
      <c r="AG138" s="203">
        <v>15318.74</v>
      </c>
      <c r="AH138" s="204">
        <v>0</v>
      </c>
      <c r="AI138" s="268">
        <f>AG138-AH138</f>
        <v>15318.74</v>
      </c>
      <c r="AJ138" s="266">
        <f>AK138+AN138</f>
        <v>15318.74</v>
      </c>
      <c r="AK138" s="266">
        <v>0</v>
      </c>
      <c r="AL138" s="203"/>
      <c r="AM138" s="203"/>
      <c r="AN138" s="203">
        <v>15318.74</v>
      </c>
      <c r="AO138" s="203"/>
      <c r="AP138" s="267"/>
      <c r="AQ138" s="203">
        <v>15318.74</v>
      </c>
      <c r="AR138" s="204">
        <f>V138+AH138</f>
        <v>15318.45</v>
      </c>
      <c r="AS138" s="268">
        <f>AQ138-AR138</f>
        <v>0.28999999999905413</v>
      </c>
      <c r="AT138" s="144"/>
      <c r="AU138" s="162"/>
      <c r="AV138" s="160"/>
      <c r="AW138" s="162"/>
      <c r="AX138" s="268">
        <v>0.28999999999905413</v>
      </c>
    </row>
    <row r="139" spans="2:55" s="132" customFormat="1" ht="12.75" customHeight="1" outlineLevel="1" x14ac:dyDescent="0.3">
      <c r="B139" s="148"/>
      <c r="C139" s="304" t="s">
        <v>216</v>
      </c>
      <c r="D139" s="305"/>
      <c r="E139" s="305"/>
      <c r="F139" s="305"/>
      <c r="G139" s="306"/>
      <c r="H139" s="152"/>
      <c r="I139" s="152"/>
      <c r="J139" s="152"/>
      <c r="K139" s="152"/>
      <c r="L139" s="153"/>
      <c r="M139" s="154"/>
      <c r="N139" s="155"/>
      <c r="O139" s="155"/>
      <c r="P139" s="155"/>
      <c r="Q139" s="155"/>
      <c r="R139" s="155"/>
      <c r="S139" s="156"/>
      <c r="T139" s="156"/>
      <c r="U139" s="155"/>
      <c r="V139" s="157"/>
      <c r="W139" s="158"/>
      <c r="X139" s="154"/>
      <c r="Y139" s="155"/>
      <c r="Z139" s="155"/>
      <c r="AA139" s="155"/>
      <c r="AB139" s="155"/>
      <c r="AC139" s="155"/>
      <c r="AD139" s="156"/>
      <c r="AE139" s="156"/>
      <c r="AF139" s="156"/>
      <c r="AG139" s="155"/>
      <c r="AH139" s="157"/>
      <c r="AI139" s="158"/>
      <c r="AJ139" s="154"/>
      <c r="AK139" s="155"/>
      <c r="AL139" s="155"/>
      <c r="AM139" s="155"/>
      <c r="AN139" s="155"/>
      <c r="AO139" s="155"/>
      <c r="AP139" s="156"/>
      <c r="AQ139" s="155"/>
      <c r="AR139" s="157"/>
      <c r="AS139" s="158"/>
      <c r="AT139" s="144"/>
      <c r="AU139" s="162"/>
      <c r="AV139" s="160"/>
      <c r="AW139" s="162"/>
      <c r="AX139" s="161"/>
    </row>
    <row r="140" spans="2:55" s="132" customFormat="1" ht="26.25" customHeight="1" x14ac:dyDescent="0.3">
      <c r="B140" s="356" t="s">
        <v>217</v>
      </c>
      <c r="C140" s="298" t="s">
        <v>218</v>
      </c>
      <c r="D140" s="299"/>
      <c r="E140" s="299"/>
      <c r="F140" s="299"/>
      <c r="G140" s="300"/>
      <c r="H140" s="301"/>
      <c r="I140" s="301"/>
      <c r="J140" s="301"/>
      <c r="K140" s="301"/>
      <c r="L140" s="302"/>
      <c r="M140" s="303">
        <f>SUM(M141:M168)</f>
        <v>25935.229999999996</v>
      </c>
      <c r="N140" s="303">
        <f t="shared" ref="N140:S140" si="53">SUM(N142:N168)</f>
        <v>0</v>
      </c>
      <c r="O140" s="303">
        <f t="shared" si="53"/>
        <v>0</v>
      </c>
      <c r="P140" s="303">
        <f t="shared" si="53"/>
        <v>0</v>
      </c>
      <c r="Q140" s="303">
        <f>SUM(Q141:Q168)</f>
        <v>25935.229999999996</v>
      </c>
      <c r="R140" s="303">
        <f t="shared" si="53"/>
        <v>0</v>
      </c>
      <c r="S140" s="303">
        <f t="shared" si="53"/>
        <v>0</v>
      </c>
      <c r="T140" s="303"/>
      <c r="U140" s="303">
        <f>SUM(U141:U168)</f>
        <v>25935.229999999996</v>
      </c>
      <c r="V140" s="303">
        <f>SUM(V141:V168)</f>
        <v>23284.260000000002</v>
      </c>
      <c r="W140" s="303">
        <f>SUM(W141:W168)</f>
        <v>2650.9700000000003</v>
      </c>
      <c r="X140" s="303">
        <f>SUM(X141:X168)</f>
        <v>25935.229999999996</v>
      </c>
      <c r="Y140" s="303">
        <f t="shared" ref="Y140:AH140" si="54">SUM(Y141:Y168)</f>
        <v>0</v>
      </c>
      <c r="Z140" s="303">
        <f t="shared" si="54"/>
        <v>0</v>
      </c>
      <c r="AA140" s="303">
        <f t="shared" si="54"/>
        <v>0</v>
      </c>
      <c r="AB140" s="303">
        <f>SUM(AB141:AB168)</f>
        <v>25935.229999999996</v>
      </c>
      <c r="AC140" s="303">
        <f t="shared" si="54"/>
        <v>0</v>
      </c>
      <c r="AD140" s="303"/>
      <c r="AE140" s="303"/>
      <c r="AF140" s="303">
        <f t="shared" si="54"/>
        <v>0</v>
      </c>
      <c r="AG140" s="303">
        <f t="shared" si="54"/>
        <v>25935.229999999996</v>
      </c>
      <c r="AH140" s="303">
        <f t="shared" si="54"/>
        <v>1923.4600000000005</v>
      </c>
      <c r="AI140" s="303">
        <f>SUM(AI141:AI168)</f>
        <v>24011.769999999993</v>
      </c>
      <c r="AJ140" s="303">
        <f>SUM(AJ141:AJ167)</f>
        <v>24146.229999999996</v>
      </c>
      <c r="AK140" s="303">
        <f t="shared" ref="AK140:AP140" si="55">SUM(AK141:AK168)</f>
        <v>0</v>
      </c>
      <c r="AL140" s="303">
        <f t="shared" si="55"/>
        <v>0</v>
      </c>
      <c r="AM140" s="303">
        <f t="shared" si="55"/>
        <v>0</v>
      </c>
      <c r="AN140" s="303">
        <f>SUM(AN141:AN167)</f>
        <v>24146.229999999996</v>
      </c>
      <c r="AO140" s="303">
        <f t="shared" si="55"/>
        <v>0</v>
      </c>
      <c r="AP140" s="303">
        <f t="shared" si="55"/>
        <v>0</v>
      </c>
      <c r="AQ140" s="303">
        <f>SUM(AQ141:AQ167)</f>
        <v>24146.229999999996</v>
      </c>
      <c r="AR140" s="303">
        <f>SUM(AR141:AR167)</f>
        <v>23419.01</v>
      </c>
      <c r="AS140" s="303">
        <f>SUM(AS141:AS167)</f>
        <v>727.22000000000025</v>
      </c>
      <c r="AT140" s="170"/>
      <c r="AU140" s="303">
        <f>SUM(AU141:AU168)</f>
        <v>0.96000000000003638</v>
      </c>
      <c r="AV140" s="303">
        <f>SUM(AV141:AV168)</f>
        <v>0</v>
      </c>
      <c r="AW140" s="303">
        <f>SUM(AW141:AW168)</f>
        <v>0</v>
      </c>
      <c r="AX140" s="303">
        <f>SUM(AX141:AX168)</f>
        <v>725.97000000000025</v>
      </c>
    </row>
    <row r="141" spans="2:55" s="132" customFormat="1" ht="12.75" customHeight="1" outlineLevel="1" x14ac:dyDescent="0.3">
      <c r="B141" s="133"/>
      <c r="C141" s="277" t="s">
        <v>219</v>
      </c>
      <c r="D141" s="278"/>
      <c r="E141" s="278"/>
      <c r="F141" s="278"/>
      <c r="G141" s="279"/>
      <c r="H141" s="280">
        <v>158</v>
      </c>
      <c r="I141" s="286" t="s">
        <v>220</v>
      </c>
      <c r="J141" s="286"/>
      <c r="K141" s="218">
        <v>4</v>
      </c>
      <c r="L141" s="282" t="s">
        <v>166</v>
      </c>
      <c r="M141" s="283">
        <f>N141+Q141</f>
        <v>900</v>
      </c>
      <c r="N141" s="221"/>
      <c r="O141" s="221"/>
      <c r="P141" s="221"/>
      <c r="Q141" s="221">
        <v>900</v>
      </c>
      <c r="R141" s="221"/>
      <c r="S141" s="284"/>
      <c r="T141" s="284"/>
      <c r="U141" s="221">
        <v>900</v>
      </c>
      <c r="V141" s="222">
        <v>674.64</v>
      </c>
      <c r="W141" s="285">
        <f>U141-V141</f>
        <v>225.36</v>
      </c>
      <c r="X141" s="283">
        <f>Y141+AB141</f>
        <v>900</v>
      </c>
      <c r="Y141" s="221"/>
      <c r="Z141" s="221"/>
      <c r="AA141" s="221"/>
      <c r="AB141" s="221">
        <v>900</v>
      </c>
      <c r="AC141" s="221"/>
      <c r="AD141" s="284"/>
      <c r="AE141" s="284"/>
      <c r="AF141" s="284"/>
      <c r="AG141" s="221">
        <v>900</v>
      </c>
      <c r="AH141" s="222">
        <v>224.88</v>
      </c>
      <c r="AI141" s="285">
        <f>AG141-AH141</f>
        <v>675.12</v>
      </c>
      <c r="AJ141" s="283">
        <f>AK141+AN141</f>
        <v>900</v>
      </c>
      <c r="AK141" s="283"/>
      <c r="AL141" s="221"/>
      <c r="AM141" s="221"/>
      <c r="AN141" s="221">
        <v>900</v>
      </c>
      <c r="AO141" s="221"/>
      <c r="AP141" s="284"/>
      <c r="AQ141" s="221">
        <v>900</v>
      </c>
      <c r="AR141" s="222">
        <f>V141+AH141</f>
        <v>899.52</v>
      </c>
      <c r="AS141" s="285">
        <f>AQ141-AR141</f>
        <v>0.48000000000001819</v>
      </c>
      <c r="AT141" s="144"/>
      <c r="AU141" s="285">
        <f>AS141-AT141</f>
        <v>0.48000000000001819</v>
      </c>
      <c r="AV141" s="160"/>
      <c r="AW141" s="162"/>
      <c r="AX141" s="161"/>
    </row>
    <row r="142" spans="2:55" s="132" customFormat="1" ht="12.75" customHeight="1" outlineLevel="1" x14ac:dyDescent="0.3">
      <c r="B142" s="133"/>
      <c r="C142" s="277" t="s">
        <v>221</v>
      </c>
      <c r="D142" s="278"/>
      <c r="E142" s="278"/>
      <c r="F142" s="278"/>
      <c r="G142" s="279"/>
      <c r="H142" s="280">
        <v>159</v>
      </c>
      <c r="I142" s="286" t="s">
        <v>220</v>
      </c>
      <c r="J142" s="286"/>
      <c r="K142" s="218">
        <v>4</v>
      </c>
      <c r="L142" s="282" t="s">
        <v>166</v>
      </c>
      <c r="M142" s="283">
        <f>N142+Q142</f>
        <v>900</v>
      </c>
      <c r="N142" s="221"/>
      <c r="O142" s="221"/>
      <c r="P142" s="221"/>
      <c r="Q142" s="221">
        <v>900</v>
      </c>
      <c r="R142" s="221"/>
      <c r="S142" s="284"/>
      <c r="T142" s="284"/>
      <c r="U142" s="221">
        <v>900</v>
      </c>
      <c r="V142" s="222">
        <v>674.64</v>
      </c>
      <c r="W142" s="285">
        <f>U142-V142</f>
        <v>225.36</v>
      </c>
      <c r="X142" s="283">
        <f>Y142+AB142</f>
        <v>900</v>
      </c>
      <c r="Y142" s="221"/>
      <c r="Z142" s="221"/>
      <c r="AA142" s="221"/>
      <c r="AB142" s="221">
        <v>900</v>
      </c>
      <c r="AC142" s="221"/>
      <c r="AD142" s="284"/>
      <c r="AE142" s="284"/>
      <c r="AF142" s="284"/>
      <c r="AG142" s="221">
        <v>900</v>
      </c>
      <c r="AH142" s="222">
        <v>224.88</v>
      </c>
      <c r="AI142" s="285">
        <f>AG142-AH142</f>
        <v>675.12</v>
      </c>
      <c r="AJ142" s="283">
        <f>AK142+AN142</f>
        <v>900</v>
      </c>
      <c r="AK142" s="283"/>
      <c r="AL142" s="221"/>
      <c r="AM142" s="221"/>
      <c r="AN142" s="221">
        <v>900</v>
      </c>
      <c r="AO142" s="221"/>
      <c r="AP142" s="284"/>
      <c r="AQ142" s="221">
        <v>900</v>
      </c>
      <c r="AR142" s="222">
        <f>V142+AH142</f>
        <v>899.52</v>
      </c>
      <c r="AS142" s="285">
        <f>AQ142-AR142</f>
        <v>0.48000000000001819</v>
      </c>
      <c r="AT142" s="144"/>
      <c r="AU142" s="285">
        <f>AS142-AT142</f>
        <v>0.48000000000001819</v>
      </c>
      <c r="AV142" s="160"/>
      <c r="AW142" s="162"/>
      <c r="AX142" s="161"/>
    </row>
    <row r="143" spans="2:55" s="132" customFormat="1" ht="13.8" outlineLevel="1" x14ac:dyDescent="0.3">
      <c r="B143" s="148"/>
      <c r="C143" s="260" t="s">
        <v>222</v>
      </c>
      <c r="D143" s="261"/>
      <c r="E143" s="261"/>
      <c r="F143" s="261"/>
      <c r="G143" s="262"/>
      <c r="H143" s="345">
        <v>33</v>
      </c>
      <c r="I143" s="346" t="s">
        <v>223</v>
      </c>
      <c r="J143" s="346"/>
      <c r="K143" s="201">
        <v>6</v>
      </c>
      <c r="L143" s="265"/>
      <c r="M143" s="266">
        <v>518.44000000000005</v>
      </c>
      <c r="N143" s="203"/>
      <c r="O143" s="203"/>
      <c r="P143" s="203"/>
      <c r="Q143" s="203">
        <v>518.44000000000005</v>
      </c>
      <c r="R143" s="203"/>
      <c r="S143" s="267"/>
      <c r="T143" s="267"/>
      <c r="U143" s="203">
        <v>518.44000000000005</v>
      </c>
      <c r="V143" s="204">
        <v>518.15</v>
      </c>
      <c r="W143" s="268">
        <f>U143-V143</f>
        <v>0.29000000000007731</v>
      </c>
      <c r="X143" s="357">
        <f t="shared" ref="X143:X167" si="56">Y143+AB143</f>
        <v>518.44000000000005</v>
      </c>
      <c r="Y143" s="203"/>
      <c r="Z143" s="203"/>
      <c r="AA143" s="203"/>
      <c r="AB143" s="203">
        <v>518.44000000000005</v>
      </c>
      <c r="AC143" s="203"/>
      <c r="AD143" s="267"/>
      <c r="AE143" s="267"/>
      <c r="AF143" s="267"/>
      <c r="AG143" s="203">
        <v>518.44000000000005</v>
      </c>
      <c r="AH143" s="204">
        <v>0</v>
      </c>
      <c r="AI143" s="268">
        <f>AG143-AH143</f>
        <v>518.44000000000005</v>
      </c>
      <c r="AJ143" s="266">
        <f t="shared" ref="AJ143:AJ166" si="57">AK143+AN143</f>
        <v>518.44000000000005</v>
      </c>
      <c r="AK143" s="266">
        <v>0</v>
      </c>
      <c r="AL143" s="203"/>
      <c r="AM143" s="203"/>
      <c r="AN143" s="203">
        <v>518.44000000000005</v>
      </c>
      <c r="AO143" s="203"/>
      <c r="AP143" s="267"/>
      <c r="AQ143" s="203">
        <v>518.44000000000005</v>
      </c>
      <c r="AR143" s="204">
        <f>V143+AH143</f>
        <v>518.15</v>
      </c>
      <c r="AS143" s="268">
        <f>AQ143-AR143</f>
        <v>0.29000000000007731</v>
      </c>
      <c r="AT143" s="144"/>
      <c r="AU143" s="162"/>
      <c r="AV143" s="160"/>
      <c r="AW143" s="162"/>
      <c r="AX143" s="268">
        <f>AS143</f>
        <v>0.29000000000007731</v>
      </c>
    </row>
    <row r="144" spans="2:55" s="132" customFormat="1" ht="13.8" outlineLevel="1" x14ac:dyDescent="0.3">
      <c r="B144" s="148"/>
      <c r="C144" s="260" t="s">
        <v>222</v>
      </c>
      <c r="D144" s="261"/>
      <c r="E144" s="261"/>
      <c r="F144" s="261"/>
      <c r="G144" s="262"/>
      <c r="H144" s="345">
        <v>34</v>
      </c>
      <c r="I144" s="346" t="s">
        <v>223</v>
      </c>
      <c r="J144" s="346"/>
      <c r="K144" s="201">
        <v>6</v>
      </c>
      <c r="L144" s="265"/>
      <c r="M144" s="266">
        <v>518.44000000000005</v>
      </c>
      <c r="N144" s="203"/>
      <c r="O144" s="203"/>
      <c r="P144" s="203"/>
      <c r="Q144" s="203">
        <v>518.44000000000005</v>
      </c>
      <c r="R144" s="203"/>
      <c r="S144" s="267"/>
      <c r="T144" s="267"/>
      <c r="U144" s="203">
        <v>518.44000000000005</v>
      </c>
      <c r="V144" s="204">
        <v>518.15</v>
      </c>
      <c r="W144" s="268">
        <f t="shared" ref="W144:W168" si="58">U144-V144</f>
        <v>0.29000000000007731</v>
      </c>
      <c r="X144" s="357">
        <f t="shared" si="56"/>
        <v>518.44000000000005</v>
      </c>
      <c r="Y144" s="203"/>
      <c r="Z144" s="203"/>
      <c r="AA144" s="203"/>
      <c r="AB144" s="203">
        <v>518.44000000000005</v>
      </c>
      <c r="AC144" s="203"/>
      <c r="AD144" s="267"/>
      <c r="AE144" s="267"/>
      <c r="AF144" s="267"/>
      <c r="AG144" s="203">
        <v>518.44000000000005</v>
      </c>
      <c r="AH144" s="204">
        <v>0</v>
      </c>
      <c r="AI144" s="268">
        <f t="shared" ref="AI144:AI168" si="59">AG144-AH144</f>
        <v>518.44000000000005</v>
      </c>
      <c r="AJ144" s="266">
        <f t="shared" si="57"/>
        <v>518.44000000000005</v>
      </c>
      <c r="AK144" s="266">
        <v>0</v>
      </c>
      <c r="AL144" s="203"/>
      <c r="AM144" s="203"/>
      <c r="AN144" s="203">
        <v>518.44000000000005</v>
      </c>
      <c r="AO144" s="203"/>
      <c r="AP144" s="267"/>
      <c r="AQ144" s="203">
        <v>518.44000000000005</v>
      </c>
      <c r="AR144" s="204">
        <f t="shared" ref="AR144:AR167" si="60">V144+AH144</f>
        <v>518.15</v>
      </c>
      <c r="AS144" s="268">
        <f t="shared" ref="AS144:AS168" si="61">AQ144-AR144</f>
        <v>0.29000000000007731</v>
      </c>
      <c r="AT144" s="144"/>
      <c r="AU144" s="162"/>
      <c r="AV144" s="160"/>
      <c r="AW144" s="162"/>
      <c r="AX144" s="268">
        <f t="shared" ref="AX144:AX168" si="62">AS144</f>
        <v>0.29000000000007731</v>
      </c>
    </row>
    <row r="145" spans="2:50" s="132" customFormat="1" ht="13.8" outlineLevel="1" x14ac:dyDescent="0.3">
      <c r="B145" s="148"/>
      <c r="C145" s="260" t="s">
        <v>224</v>
      </c>
      <c r="D145" s="261"/>
      <c r="E145" s="261"/>
      <c r="F145" s="261"/>
      <c r="G145" s="262"/>
      <c r="H145" s="345">
        <v>39</v>
      </c>
      <c r="I145" s="346" t="s">
        <v>225</v>
      </c>
      <c r="J145" s="346"/>
      <c r="K145" s="201">
        <v>6</v>
      </c>
      <c r="L145" s="265"/>
      <c r="M145" s="266">
        <v>722.24</v>
      </c>
      <c r="N145" s="203"/>
      <c r="O145" s="203"/>
      <c r="P145" s="203"/>
      <c r="Q145" s="203">
        <v>722.24</v>
      </c>
      <c r="R145" s="203"/>
      <c r="S145" s="267"/>
      <c r="T145" s="267"/>
      <c r="U145" s="203">
        <v>722.24</v>
      </c>
      <c r="V145" s="204">
        <v>721.95</v>
      </c>
      <c r="W145" s="268">
        <f t="shared" si="58"/>
        <v>0.28999999999996362</v>
      </c>
      <c r="X145" s="357">
        <f t="shared" si="56"/>
        <v>722.24</v>
      </c>
      <c r="Y145" s="203"/>
      <c r="Z145" s="203"/>
      <c r="AA145" s="203"/>
      <c r="AB145" s="203">
        <v>722.24</v>
      </c>
      <c r="AC145" s="203"/>
      <c r="AD145" s="267"/>
      <c r="AE145" s="267"/>
      <c r="AF145" s="267"/>
      <c r="AG145" s="203">
        <v>722.24</v>
      </c>
      <c r="AH145" s="204">
        <v>0</v>
      </c>
      <c r="AI145" s="268">
        <f t="shared" si="59"/>
        <v>722.24</v>
      </c>
      <c r="AJ145" s="266">
        <f t="shared" si="57"/>
        <v>722.24</v>
      </c>
      <c r="AK145" s="266">
        <v>0</v>
      </c>
      <c r="AL145" s="203"/>
      <c r="AM145" s="203"/>
      <c r="AN145" s="203">
        <v>722.24</v>
      </c>
      <c r="AO145" s="203"/>
      <c r="AP145" s="267"/>
      <c r="AQ145" s="203">
        <v>722.24</v>
      </c>
      <c r="AR145" s="204">
        <f t="shared" si="60"/>
        <v>721.95</v>
      </c>
      <c r="AS145" s="268">
        <f t="shared" si="61"/>
        <v>0.28999999999996362</v>
      </c>
      <c r="AT145" s="144"/>
      <c r="AU145" s="162"/>
      <c r="AV145" s="160"/>
      <c r="AW145" s="162"/>
      <c r="AX145" s="268">
        <f t="shared" si="62"/>
        <v>0.28999999999996362</v>
      </c>
    </row>
    <row r="146" spans="2:50" s="132" customFormat="1" ht="13.8" outlineLevel="1" x14ac:dyDescent="0.3">
      <c r="B146" s="148"/>
      <c r="C146" s="260" t="s">
        <v>226</v>
      </c>
      <c r="D146" s="261"/>
      <c r="E146" s="261"/>
      <c r="F146" s="261"/>
      <c r="G146" s="262"/>
      <c r="H146" s="345">
        <v>40</v>
      </c>
      <c r="I146" s="346" t="s">
        <v>225</v>
      </c>
      <c r="J146" s="346"/>
      <c r="K146" s="201">
        <v>6</v>
      </c>
      <c r="L146" s="265"/>
      <c r="M146" s="266">
        <v>1650.56</v>
      </c>
      <c r="N146" s="203"/>
      <c r="O146" s="203"/>
      <c r="P146" s="203"/>
      <c r="Q146" s="203">
        <v>1650.56</v>
      </c>
      <c r="R146" s="203"/>
      <c r="S146" s="267"/>
      <c r="T146" s="267"/>
      <c r="U146" s="203">
        <v>1650.56</v>
      </c>
      <c r="V146" s="204">
        <v>1650.27</v>
      </c>
      <c r="W146" s="268">
        <f t="shared" si="58"/>
        <v>0.28999999999996362</v>
      </c>
      <c r="X146" s="357">
        <f t="shared" si="56"/>
        <v>1650.56</v>
      </c>
      <c r="Y146" s="203"/>
      <c r="Z146" s="203"/>
      <c r="AA146" s="203"/>
      <c r="AB146" s="203">
        <v>1650.56</v>
      </c>
      <c r="AC146" s="203"/>
      <c r="AD146" s="267"/>
      <c r="AE146" s="267"/>
      <c r="AF146" s="267"/>
      <c r="AG146" s="203">
        <v>1650.56</v>
      </c>
      <c r="AH146" s="204">
        <v>0</v>
      </c>
      <c r="AI146" s="268">
        <f t="shared" si="59"/>
        <v>1650.56</v>
      </c>
      <c r="AJ146" s="266">
        <f t="shared" si="57"/>
        <v>1650.56</v>
      </c>
      <c r="AK146" s="266">
        <v>0</v>
      </c>
      <c r="AL146" s="203"/>
      <c r="AM146" s="203"/>
      <c r="AN146" s="203">
        <v>1650.56</v>
      </c>
      <c r="AO146" s="203"/>
      <c r="AP146" s="267"/>
      <c r="AQ146" s="203">
        <v>1650.56</v>
      </c>
      <c r="AR146" s="204">
        <f t="shared" si="60"/>
        <v>1650.27</v>
      </c>
      <c r="AS146" s="268">
        <f t="shared" si="61"/>
        <v>0.28999999999996362</v>
      </c>
      <c r="AT146" s="144"/>
      <c r="AU146" s="162"/>
      <c r="AV146" s="160"/>
      <c r="AW146" s="162"/>
      <c r="AX146" s="268">
        <f t="shared" si="62"/>
        <v>0.28999999999996362</v>
      </c>
    </row>
    <row r="147" spans="2:50" s="132" customFormat="1" ht="13.8" outlineLevel="1" x14ac:dyDescent="0.3">
      <c r="B147" s="148"/>
      <c r="C147" s="260" t="s">
        <v>227</v>
      </c>
      <c r="D147" s="261"/>
      <c r="E147" s="261"/>
      <c r="F147" s="261"/>
      <c r="G147" s="262"/>
      <c r="H147" s="345">
        <v>41</v>
      </c>
      <c r="I147" s="346" t="s">
        <v>225</v>
      </c>
      <c r="J147" s="346"/>
      <c r="K147" s="201">
        <v>6</v>
      </c>
      <c r="L147" s="265"/>
      <c r="M147" s="266">
        <v>704.45</v>
      </c>
      <c r="N147" s="203"/>
      <c r="O147" s="203"/>
      <c r="P147" s="203"/>
      <c r="Q147" s="203">
        <v>704.45</v>
      </c>
      <c r="R147" s="203"/>
      <c r="S147" s="267"/>
      <c r="T147" s="267"/>
      <c r="U147" s="203">
        <v>704.45</v>
      </c>
      <c r="V147" s="204">
        <v>704.16</v>
      </c>
      <c r="W147" s="268">
        <f t="shared" si="58"/>
        <v>0.29000000000007731</v>
      </c>
      <c r="X147" s="357">
        <f t="shared" si="56"/>
        <v>704.45</v>
      </c>
      <c r="Y147" s="203"/>
      <c r="Z147" s="203"/>
      <c r="AA147" s="203"/>
      <c r="AB147" s="203">
        <v>704.45</v>
      </c>
      <c r="AC147" s="203"/>
      <c r="AD147" s="267"/>
      <c r="AE147" s="267"/>
      <c r="AF147" s="267"/>
      <c r="AG147" s="203">
        <v>704.45</v>
      </c>
      <c r="AH147" s="204">
        <v>0</v>
      </c>
      <c r="AI147" s="268">
        <f t="shared" si="59"/>
        <v>704.45</v>
      </c>
      <c r="AJ147" s="266">
        <f t="shared" si="57"/>
        <v>704.45</v>
      </c>
      <c r="AK147" s="266">
        <v>0</v>
      </c>
      <c r="AL147" s="203"/>
      <c r="AM147" s="203"/>
      <c r="AN147" s="203">
        <v>704.45</v>
      </c>
      <c r="AO147" s="203"/>
      <c r="AP147" s="267"/>
      <c r="AQ147" s="203">
        <v>704.45</v>
      </c>
      <c r="AR147" s="204">
        <f t="shared" si="60"/>
        <v>704.16</v>
      </c>
      <c r="AS147" s="268">
        <f t="shared" si="61"/>
        <v>0.29000000000007731</v>
      </c>
      <c r="AT147" s="144"/>
      <c r="AU147" s="162"/>
      <c r="AV147" s="160"/>
      <c r="AW147" s="162"/>
      <c r="AX147" s="268">
        <f t="shared" si="62"/>
        <v>0.29000000000007731</v>
      </c>
    </row>
    <row r="148" spans="2:50" s="132" customFormat="1" ht="12.75" customHeight="1" outlineLevel="1" x14ac:dyDescent="0.3">
      <c r="B148" s="148"/>
      <c r="C148" s="260" t="s">
        <v>228</v>
      </c>
      <c r="D148" s="261"/>
      <c r="E148" s="261"/>
      <c r="F148" s="261"/>
      <c r="G148" s="262"/>
      <c r="H148" s="345">
        <v>43</v>
      </c>
      <c r="I148" s="346" t="s">
        <v>225</v>
      </c>
      <c r="J148" s="346"/>
      <c r="K148" s="201">
        <v>6</v>
      </c>
      <c r="L148" s="265"/>
      <c r="M148" s="266">
        <v>2255.54</v>
      </c>
      <c r="N148" s="203"/>
      <c r="O148" s="203"/>
      <c r="P148" s="203"/>
      <c r="Q148" s="203">
        <v>2255.54</v>
      </c>
      <c r="R148" s="203"/>
      <c r="S148" s="267"/>
      <c r="T148" s="267"/>
      <c r="U148" s="203">
        <v>2255.54</v>
      </c>
      <c r="V148" s="204">
        <v>2255.25</v>
      </c>
      <c r="W148" s="268">
        <f t="shared" si="58"/>
        <v>0.28999999999996362</v>
      </c>
      <c r="X148" s="357">
        <f t="shared" si="56"/>
        <v>2255.54</v>
      </c>
      <c r="Y148" s="203"/>
      <c r="Z148" s="203"/>
      <c r="AA148" s="203"/>
      <c r="AB148" s="203">
        <v>2255.54</v>
      </c>
      <c r="AC148" s="203"/>
      <c r="AD148" s="267"/>
      <c r="AE148" s="267"/>
      <c r="AF148" s="267"/>
      <c r="AG148" s="203">
        <v>2255.54</v>
      </c>
      <c r="AH148" s="204">
        <v>0</v>
      </c>
      <c r="AI148" s="268">
        <f t="shared" si="59"/>
        <v>2255.54</v>
      </c>
      <c r="AJ148" s="266">
        <f t="shared" si="57"/>
        <v>2255.54</v>
      </c>
      <c r="AK148" s="266">
        <v>0</v>
      </c>
      <c r="AL148" s="203"/>
      <c r="AM148" s="203"/>
      <c r="AN148" s="203">
        <v>2255.54</v>
      </c>
      <c r="AO148" s="203"/>
      <c r="AP148" s="267"/>
      <c r="AQ148" s="203">
        <v>2255.54</v>
      </c>
      <c r="AR148" s="204">
        <f t="shared" si="60"/>
        <v>2255.25</v>
      </c>
      <c r="AS148" s="268">
        <f t="shared" si="61"/>
        <v>0.28999999999996362</v>
      </c>
      <c r="AT148" s="144"/>
      <c r="AU148" s="162"/>
      <c r="AV148" s="160"/>
      <c r="AW148" s="162"/>
      <c r="AX148" s="268">
        <f t="shared" si="62"/>
        <v>0.28999999999996362</v>
      </c>
    </row>
    <row r="149" spans="2:50" s="132" customFormat="1" ht="12.75" customHeight="1" outlineLevel="1" x14ac:dyDescent="0.3">
      <c r="B149" s="148"/>
      <c r="C149" s="260" t="s">
        <v>229</v>
      </c>
      <c r="D149" s="261"/>
      <c r="E149" s="261"/>
      <c r="F149" s="261"/>
      <c r="G149" s="262"/>
      <c r="H149" s="345">
        <v>44</v>
      </c>
      <c r="I149" s="346" t="s">
        <v>225</v>
      </c>
      <c r="J149" s="346"/>
      <c r="K149" s="201">
        <v>6</v>
      </c>
      <c r="L149" s="265"/>
      <c r="M149" s="266">
        <v>464.16</v>
      </c>
      <c r="N149" s="203"/>
      <c r="O149" s="203"/>
      <c r="P149" s="203"/>
      <c r="Q149" s="203">
        <v>464.16</v>
      </c>
      <c r="R149" s="203"/>
      <c r="S149" s="267"/>
      <c r="T149" s="267"/>
      <c r="U149" s="203">
        <v>464.16</v>
      </c>
      <c r="V149" s="204">
        <v>463.87</v>
      </c>
      <c r="W149" s="268">
        <f t="shared" si="58"/>
        <v>0.29000000000002046</v>
      </c>
      <c r="X149" s="357">
        <f t="shared" si="56"/>
        <v>464.16</v>
      </c>
      <c r="Y149" s="203"/>
      <c r="Z149" s="203"/>
      <c r="AA149" s="203"/>
      <c r="AB149" s="203">
        <v>464.16</v>
      </c>
      <c r="AC149" s="203"/>
      <c r="AD149" s="267"/>
      <c r="AE149" s="267"/>
      <c r="AF149" s="267"/>
      <c r="AG149" s="203">
        <v>464.16</v>
      </c>
      <c r="AH149" s="204">
        <v>0</v>
      </c>
      <c r="AI149" s="268">
        <f t="shared" si="59"/>
        <v>464.16</v>
      </c>
      <c r="AJ149" s="266">
        <f t="shared" si="57"/>
        <v>464.16</v>
      </c>
      <c r="AK149" s="266">
        <v>0</v>
      </c>
      <c r="AL149" s="203"/>
      <c r="AM149" s="203"/>
      <c r="AN149" s="203">
        <v>464.16</v>
      </c>
      <c r="AO149" s="203"/>
      <c r="AP149" s="267"/>
      <c r="AQ149" s="203">
        <v>464.16</v>
      </c>
      <c r="AR149" s="204">
        <f t="shared" si="60"/>
        <v>463.87</v>
      </c>
      <c r="AS149" s="268">
        <f t="shared" si="61"/>
        <v>0.29000000000002046</v>
      </c>
      <c r="AT149" s="144"/>
      <c r="AU149" s="162"/>
      <c r="AV149" s="160"/>
      <c r="AW149" s="162"/>
      <c r="AX149" s="268">
        <f t="shared" si="62"/>
        <v>0.29000000000002046</v>
      </c>
    </row>
    <row r="150" spans="2:50" s="132" customFormat="1" ht="12.75" customHeight="1" outlineLevel="1" x14ac:dyDescent="0.3">
      <c r="B150" s="148"/>
      <c r="C150" s="260" t="s">
        <v>229</v>
      </c>
      <c r="D150" s="261"/>
      <c r="E150" s="261"/>
      <c r="F150" s="261"/>
      <c r="G150" s="262"/>
      <c r="H150" s="345">
        <v>45</v>
      </c>
      <c r="I150" s="346" t="s">
        <v>225</v>
      </c>
      <c r="J150" s="346"/>
      <c r="K150" s="201">
        <v>6</v>
      </c>
      <c r="L150" s="265"/>
      <c r="M150" s="266">
        <v>464.16</v>
      </c>
      <c r="N150" s="203"/>
      <c r="O150" s="203"/>
      <c r="P150" s="203"/>
      <c r="Q150" s="203">
        <v>464.16</v>
      </c>
      <c r="R150" s="203"/>
      <c r="S150" s="267"/>
      <c r="T150" s="267"/>
      <c r="U150" s="203">
        <v>464.16</v>
      </c>
      <c r="V150" s="204">
        <v>463.87</v>
      </c>
      <c r="W150" s="268">
        <f t="shared" si="58"/>
        <v>0.29000000000002046</v>
      </c>
      <c r="X150" s="357">
        <f t="shared" si="56"/>
        <v>464.16</v>
      </c>
      <c r="Y150" s="203"/>
      <c r="Z150" s="203"/>
      <c r="AA150" s="203"/>
      <c r="AB150" s="203">
        <v>464.16</v>
      </c>
      <c r="AC150" s="203"/>
      <c r="AD150" s="267"/>
      <c r="AE150" s="267"/>
      <c r="AF150" s="267"/>
      <c r="AG150" s="203">
        <v>464.16</v>
      </c>
      <c r="AH150" s="204">
        <v>0</v>
      </c>
      <c r="AI150" s="268">
        <f t="shared" si="59"/>
        <v>464.16</v>
      </c>
      <c r="AJ150" s="266">
        <f t="shared" si="57"/>
        <v>464.16</v>
      </c>
      <c r="AK150" s="266">
        <v>0</v>
      </c>
      <c r="AL150" s="203"/>
      <c r="AM150" s="203"/>
      <c r="AN150" s="203">
        <v>464.16</v>
      </c>
      <c r="AO150" s="203"/>
      <c r="AP150" s="267"/>
      <c r="AQ150" s="203">
        <v>464.16</v>
      </c>
      <c r="AR150" s="204">
        <f t="shared" si="60"/>
        <v>463.87</v>
      </c>
      <c r="AS150" s="268">
        <f t="shared" si="61"/>
        <v>0.29000000000002046</v>
      </c>
      <c r="AT150" s="144"/>
      <c r="AU150" s="162"/>
      <c r="AV150" s="160"/>
      <c r="AW150" s="162"/>
      <c r="AX150" s="268">
        <f t="shared" si="62"/>
        <v>0.29000000000002046</v>
      </c>
    </row>
    <row r="151" spans="2:50" s="132" customFormat="1" ht="12.75" customHeight="1" outlineLevel="1" x14ac:dyDescent="0.3">
      <c r="B151" s="148"/>
      <c r="C151" s="260" t="s">
        <v>230</v>
      </c>
      <c r="D151" s="261"/>
      <c r="E151" s="261"/>
      <c r="F151" s="261"/>
      <c r="G151" s="262"/>
      <c r="H151" s="345">
        <v>54</v>
      </c>
      <c r="I151" s="346" t="s">
        <v>231</v>
      </c>
      <c r="J151" s="346"/>
      <c r="K151" s="201">
        <v>6</v>
      </c>
      <c r="L151" s="265"/>
      <c r="M151" s="266">
        <v>502.9</v>
      </c>
      <c r="N151" s="203"/>
      <c r="O151" s="203"/>
      <c r="P151" s="203"/>
      <c r="Q151" s="203">
        <v>502.9</v>
      </c>
      <c r="R151" s="203"/>
      <c r="S151" s="267"/>
      <c r="T151" s="267"/>
      <c r="U151" s="203">
        <v>502.9</v>
      </c>
      <c r="V151" s="204">
        <v>502.61</v>
      </c>
      <c r="W151" s="268">
        <f t="shared" si="58"/>
        <v>0.28999999999996362</v>
      </c>
      <c r="X151" s="357">
        <f t="shared" si="56"/>
        <v>502.9</v>
      </c>
      <c r="Y151" s="203"/>
      <c r="Z151" s="203"/>
      <c r="AA151" s="203"/>
      <c r="AB151" s="203">
        <v>502.9</v>
      </c>
      <c r="AC151" s="203"/>
      <c r="AD151" s="267"/>
      <c r="AE151" s="267"/>
      <c r="AF151" s="267"/>
      <c r="AG151" s="203">
        <v>502.9</v>
      </c>
      <c r="AH151" s="204">
        <v>0</v>
      </c>
      <c r="AI151" s="268">
        <f t="shared" si="59"/>
        <v>502.9</v>
      </c>
      <c r="AJ151" s="266">
        <f t="shared" si="57"/>
        <v>502.9</v>
      </c>
      <c r="AK151" s="266">
        <v>0</v>
      </c>
      <c r="AL151" s="203"/>
      <c r="AM151" s="203"/>
      <c r="AN151" s="203">
        <v>502.9</v>
      </c>
      <c r="AO151" s="203"/>
      <c r="AP151" s="267"/>
      <c r="AQ151" s="203">
        <v>502.9</v>
      </c>
      <c r="AR151" s="204">
        <f t="shared" si="60"/>
        <v>502.61</v>
      </c>
      <c r="AS151" s="268">
        <f t="shared" si="61"/>
        <v>0.28999999999996362</v>
      </c>
      <c r="AT151" s="144"/>
      <c r="AU151" s="162"/>
      <c r="AV151" s="160"/>
      <c r="AW151" s="162"/>
      <c r="AX151" s="268">
        <f t="shared" si="62"/>
        <v>0.28999999999996362</v>
      </c>
    </row>
    <row r="152" spans="2:50" s="132" customFormat="1" ht="12.75" customHeight="1" outlineLevel="1" x14ac:dyDescent="0.3">
      <c r="B152" s="148"/>
      <c r="C152" s="260" t="s">
        <v>232</v>
      </c>
      <c r="D152" s="261"/>
      <c r="E152" s="261"/>
      <c r="F152" s="261"/>
      <c r="G152" s="262"/>
      <c r="H152" s="345">
        <v>62</v>
      </c>
      <c r="I152" s="346" t="s">
        <v>233</v>
      </c>
      <c r="J152" s="346"/>
      <c r="K152" s="201">
        <v>6</v>
      </c>
      <c r="L152" s="265"/>
      <c r="M152" s="266">
        <v>839.9</v>
      </c>
      <c r="N152" s="203"/>
      <c r="O152" s="203"/>
      <c r="P152" s="203"/>
      <c r="Q152" s="203">
        <v>839.9</v>
      </c>
      <c r="R152" s="203"/>
      <c r="S152" s="267"/>
      <c r="T152" s="267"/>
      <c r="U152" s="203">
        <v>839.9</v>
      </c>
      <c r="V152" s="204">
        <v>839.61</v>
      </c>
      <c r="W152" s="268">
        <f t="shared" si="58"/>
        <v>0.28999999999996362</v>
      </c>
      <c r="X152" s="357">
        <f t="shared" si="56"/>
        <v>839.9</v>
      </c>
      <c r="Y152" s="203"/>
      <c r="Z152" s="203"/>
      <c r="AA152" s="203"/>
      <c r="AB152" s="203">
        <v>839.9</v>
      </c>
      <c r="AC152" s="203"/>
      <c r="AD152" s="267"/>
      <c r="AE152" s="267"/>
      <c r="AF152" s="267"/>
      <c r="AG152" s="203">
        <v>839.9</v>
      </c>
      <c r="AH152" s="204">
        <v>0</v>
      </c>
      <c r="AI152" s="268">
        <f t="shared" si="59"/>
        <v>839.9</v>
      </c>
      <c r="AJ152" s="266">
        <f t="shared" si="57"/>
        <v>839.9</v>
      </c>
      <c r="AK152" s="266">
        <v>0</v>
      </c>
      <c r="AL152" s="203"/>
      <c r="AM152" s="203"/>
      <c r="AN152" s="203">
        <v>839.9</v>
      </c>
      <c r="AO152" s="203"/>
      <c r="AP152" s="267"/>
      <c r="AQ152" s="203">
        <v>839.9</v>
      </c>
      <c r="AR152" s="204">
        <f t="shared" si="60"/>
        <v>839.61</v>
      </c>
      <c r="AS152" s="268">
        <f t="shared" si="61"/>
        <v>0.28999999999996362</v>
      </c>
      <c r="AT152" s="144"/>
      <c r="AU152" s="162"/>
      <c r="AV152" s="160"/>
      <c r="AW152" s="162"/>
      <c r="AX152" s="268">
        <f t="shared" si="62"/>
        <v>0.28999999999996362</v>
      </c>
    </row>
    <row r="153" spans="2:50" s="132" customFormat="1" ht="12.75" customHeight="1" outlineLevel="1" x14ac:dyDescent="0.3">
      <c r="B153" s="148"/>
      <c r="C153" s="260" t="s">
        <v>234</v>
      </c>
      <c r="D153" s="261"/>
      <c r="E153" s="261"/>
      <c r="F153" s="261"/>
      <c r="G153" s="262"/>
      <c r="H153" s="345">
        <v>63</v>
      </c>
      <c r="I153" s="346" t="s">
        <v>235</v>
      </c>
      <c r="J153" s="346"/>
      <c r="K153" s="201">
        <v>6</v>
      </c>
      <c r="L153" s="265"/>
      <c r="M153" s="266">
        <v>344.89</v>
      </c>
      <c r="N153" s="203"/>
      <c r="O153" s="203"/>
      <c r="P153" s="203"/>
      <c r="Q153" s="203">
        <v>344.89</v>
      </c>
      <c r="R153" s="203"/>
      <c r="S153" s="267"/>
      <c r="T153" s="267"/>
      <c r="U153" s="203">
        <v>344.89</v>
      </c>
      <c r="V153" s="204">
        <v>344.6</v>
      </c>
      <c r="W153" s="268">
        <f t="shared" si="58"/>
        <v>0.28999999999996362</v>
      </c>
      <c r="X153" s="357">
        <f t="shared" si="56"/>
        <v>344.89</v>
      </c>
      <c r="Y153" s="203"/>
      <c r="Z153" s="203"/>
      <c r="AA153" s="203"/>
      <c r="AB153" s="203">
        <v>344.89</v>
      </c>
      <c r="AC153" s="203"/>
      <c r="AD153" s="267"/>
      <c r="AE153" s="267"/>
      <c r="AF153" s="267"/>
      <c r="AG153" s="203">
        <v>344.89</v>
      </c>
      <c r="AH153" s="204">
        <v>0</v>
      </c>
      <c r="AI153" s="268">
        <f t="shared" si="59"/>
        <v>344.89</v>
      </c>
      <c r="AJ153" s="266">
        <f t="shared" si="57"/>
        <v>344.89</v>
      </c>
      <c r="AK153" s="266">
        <v>0</v>
      </c>
      <c r="AL153" s="203"/>
      <c r="AM153" s="203"/>
      <c r="AN153" s="203">
        <v>344.89</v>
      </c>
      <c r="AO153" s="203"/>
      <c r="AP153" s="267"/>
      <c r="AQ153" s="203">
        <v>344.89</v>
      </c>
      <c r="AR153" s="204">
        <f t="shared" si="60"/>
        <v>344.6</v>
      </c>
      <c r="AS153" s="268">
        <f t="shared" si="61"/>
        <v>0.28999999999996362</v>
      </c>
      <c r="AT153" s="144"/>
      <c r="AU153" s="162"/>
      <c r="AV153" s="160"/>
      <c r="AW153" s="162"/>
      <c r="AX153" s="268">
        <f t="shared" si="62"/>
        <v>0.28999999999996362</v>
      </c>
    </row>
    <row r="154" spans="2:50" s="132" customFormat="1" ht="12.75" customHeight="1" outlineLevel="1" x14ac:dyDescent="0.3">
      <c r="B154" s="148"/>
      <c r="C154" s="260" t="s">
        <v>234</v>
      </c>
      <c r="D154" s="261"/>
      <c r="E154" s="261"/>
      <c r="F154" s="261"/>
      <c r="G154" s="262"/>
      <c r="H154" s="345">
        <v>122</v>
      </c>
      <c r="I154" s="346" t="s">
        <v>236</v>
      </c>
      <c r="J154" s="346"/>
      <c r="K154" s="201">
        <v>6</v>
      </c>
      <c r="L154" s="265"/>
      <c r="M154" s="266">
        <v>332.72</v>
      </c>
      <c r="N154" s="203"/>
      <c r="O154" s="203"/>
      <c r="P154" s="203"/>
      <c r="Q154" s="203">
        <v>332.72</v>
      </c>
      <c r="R154" s="203"/>
      <c r="S154" s="267"/>
      <c r="T154" s="267"/>
      <c r="U154" s="203">
        <v>332.72</v>
      </c>
      <c r="V154" s="204">
        <v>332.43</v>
      </c>
      <c r="W154" s="268">
        <f t="shared" si="58"/>
        <v>0.29000000000002046</v>
      </c>
      <c r="X154" s="357">
        <f t="shared" si="56"/>
        <v>332.72</v>
      </c>
      <c r="Y154" s="203"/>
      <c r="Z154" s="203"/>
      <c r="AA154" s="203"/>
      <c r="AB154" s="203">
        <v>332.72</v>
      </c>
      <c r="AC154" s="203"/>
      <c r="AD154" s="267"/>
      <c r="AE154" s="267"/>
      <c r="AF154" s="267"/>
      <c r="AG154" s="203">
        <v>332.72</v>
      </c>
      <c r="AH154" s="204">
        <v>0</v>
      </c>
      <c r="AI154" s="268">
        <f t="shared" si="59"/>
        <v>332.72</v>
      </c>
      <c r="AJ154" s="266">
        <f t="shared" si="57"/>
        <v>332.72</v>
      </c>
      <c r="AK154" s="266">
        <v>0</v>
      </c>
      <c r="AL154" s="203"/>
      <c r="AM154" s="203"/>
      <c r="AN154" s="203">
        <v>332.72</v>
      </c>
      <c r="AO154" s="203"/>
      <c r="AP154" s="267"/>
      <c r="AQ154" s="203">
        <v>332.72</v>
      </c>
      <c r="AR154" s="204">
        <f t="shared" si="60"/>
        <v>332.43</v>
      </c>
      <c r="AS154" s="268">
        <f t="shared" si="61"/>
        <v>0.29000000000002046</v>
      </c>
      <c r="AT154" s="144"/>
      <c r="AU154" s="162"/>
      <c r="AV154" s="160"/>
      <c r="AW154" s="162"/>
      <c r="AX154" s="268">
        <f t="shared" si="62"/>
        <v>0.29000000000002046</v>
      </c>
    </row>
    <row r="155" spans="2:50" s="132" customFormat="1" ht="12.75" customHeight="1" outlineLevel="1" x14ac:dyDescent="0.3">
      <c r="B155" s="148"/>
      <c r="C155" s="260" t="s">
        <v>237</v>
      </c>
      <c r="D155" s="261"/>
      <c r="E155" s="261"/>
      <c r="F155" s="261"/>
      <c r="G155" s="262"/>
      <c r="H155" s="345">
        <v>123</v>
      </c>
      <c r="I155" s="346" t="s">
        <v>236</v>
      </c>
      <c r="J155" s="346"/>
      <c r="K155" s="201">
        <v>6</v>
      </c>
      <c r="L155" s="265"/>
      <c r="M155" s="266">
        <v>300.63</v>
      </c>
      <c r="N155" s="203"/>
      <c r="O155" s="203"/>
      <c r="P155" s="203"/>
      <c r="Q155" s="203">
        <v>300.63</v>
      </c>
      <c r="R155" s="203"/>
      <c r="S155" s="267"/>
      <c r="T155" s="267"/>
      <c r="U155" s="203">
        <v>300.63</v>
      </c>
      <c r="V155" s="204">
        <v>300.33999999999997</v>
      </c>
      <c r="W155" s="268">
        <f t="shared" si="58"/>
        <v>0.29000000000002046</v>
      </c>
      <c r="X155" s="357">
        <f t="shared" si="56"/>
        <v>300.63</v>
      </c>
      <c r="Y155" s="203"/>
      <c r="Z155" s="203"/>
      <c r="AA155" s="203"/>
      <c r="AB155" s="203">
        <v>300.63</v>
      </c>
      <c r="AC155" s="203"/>
      <c r="AD155" s="267"/>
      <c r="AE155" s="267"/>
      <c r="AF155" s="267"/>
      <c r="AG155" s="203">
        <v>300.63</v>
      </c>
      <c r="AH155" s="204">
        <v>0</v>
      </c>
      <c r="AI155" s="268">
        <f t="shared" si="59"/>
        <v>300.63</v>
      </c>
      <c r="AJ155" s="266">
        <f t="shared" si="57"/>
        <v>300.63</v>
      </c>
      <c r="AK155" s="266">
        <v>0</v>
      </c>
      <c r="AL155" s="203"/>
      <c r="AM155" s="203"/>
      <c r="AN155" s="203">
        <v>300.63</v>
      </c>
      <c r="AO155" s="203"/>
      <c r="AP155" s="267"/>
      <c r="AQ155" s="203">
        <v>300.63</v>
      </c>
      <c r="AR155" s="204">
        <f t="shared" si="60"/>
        <v>300.33999999999997</v>
      </c>
      <c r="AS155" s="268">
        <f t="shared" si="61"/>
        <v>0.29000000000002046</v>
      </c>
      <c r="AT155" s="144"/>
      <c r="AU155" s="162"/>
      <c r="AV155" s="160"/>
      <c r="AW155" s="162"/>
      <c r="AX155" s="268">
        <f t="shared" si="62"/>
        <v>0.29000000000002046</v>
      </c>
    </row>
    <row r="156" spans="2:50" s="132" customFormat="1" ht="12.75" customHeight="1" outlineLevel="1" x14ac:dyDescent="0.3">
      <c r="B156" s="148"/>
      <c r="C156" s="260" t="s">
        <v>238</v>
      </c>
      <c r="D156" s="261"/>
      <c r="E156" s="261"/>
      <c r="F156" s="261"/>
      <c r="G156" s="262"/>
      <c r="H156" s="345">
        <v>146</v>
      </c>
      <c r="I156" s="346">
        <v>42158</v>
      </c>
      <c r="J156" s="346"/>
      <c r="K156" s="201">
        <v>6</v>
      </c>
      <c r="L156" s="265"/>
      <c r="M156" s="266">
        <v>315.08999999999997</v>
      </c>
      <c r="N156" s="203"/>
      <c r="O156" s="203"/>
      <c r="P156" s="203"/>
      <c r="Q156" s="203">
        <v>315.08999999999997</v>
      </c>
      <c r="R156" s="203"/>
      <c r="S156" s="267"/>
      <c r="T156" s="267"/>
      <c r="U156" s="203">
        <v>315.08999999999997</v>
      </c>
      <c r="V156" s="204">
        <v>289.08000000000004</v>
      </c>
      <c r="W156" s="268">
        <f t="shared" si="58"/>
        <v>26.009999999999934</v>
      </c>
      <c r="X156" s="357">
        <f t="shared" si="56"/>
        <v>315.08999999999997</v>
      </c>
      <c r="Y156" s="203"/>
      <c r="Z156" s="203"/>
      <c r="AA156" s="203"/>
      <c r="AB156" s="203">
        <v>315.08999999999997</v>
      </c>
      <c r="AC156" s="203"/>
      <c r="AD156" s="267"/>
      <c r="AE156" s="267"/>
      <c r="AF156" s="267"/>
      <c r="AG156" s="203">
        <v>315.08999999999997</v>
      </c>
      <c r="AH156" s="204">
        <v>25.72</v>
      </c>
      <c r="AI156" s="268">
        <f t="shared" si="59"/>
        <v>289.37</v>
      </c>
      <c r="AJ156" s="266">
        <f t="shared" si="57"/>
        <v>315.08999999999997</v>
      </c>
      <c r="AK156" s="266">
        <v>0</v>
      </c>
      <c r="AL156" s="203"/>
      <c r="AM156" s="203"/>
      <c r="AN156" s="203">
        <v>315.08999999999997</v>
      </c>
      <c r="AO156" s="203"/>
      <c r="AP156" s="267"/>
      <c r="AQ156" s="203">
        <v>315.08999999999997</v>
      </c>
      <c r="AR156" s="204">
        <f t="shared" si="60"/>
        <v>314.80000000000007</v>
      </c>
      <c r="AS156" s="268">
        <f t="shared" si="61"/>
        <v>0.28999999999990678</v>
      </c>
      <c r="AT156" s="144"/>
      <c r="AU156" s="162"/>
      <c r="AV156" s="160"/>
      <c r="AW156" s="162"/>
      <c r="AX156" s="268">
        <f t="shared" si="62"/>
        <v>0.28999999999990678</v>
      </c>
    </row>
    <row r="157" spans="2:50" s="132" customFormat="1" ht="12.75" customHeight="1" outlineLevel="1" x14ac:dyDescent="0.3">
      <c r="B157" s="148"/>
      <c r="C157" s="260" t="s">
        <v>238</v>
      </c>
      <c r="D157" s="261"/>
      <c r="E157" s="261"/>
      <c r="F157" s="261"/>
      <c r="G157" s="262"/>
      <c r="H157" s="345">
        <v>147</v>
      </c>
      <c r="I157" s="346">
        <v>42158</v>
      </c>
      <c r="J157" s="346"/>
      <c r="K157" s="201">
        <v>6</v>
      </c>
      <c r="L157" s="265"/>
      <c r="M157" s="266">
        <v>315.08999999999997</v>
      </c>
      <c r="N157" s="203"/>
      <c r="O157" s="203"/>
      <c r="P157" s="203"/>
      <c r="Q157" s="203">
        <v>315.08999999999997</v>
      </c>
      <c r="R157" s="203"/>
      <c r="S157" s="267"/>
      <c r="T157" s="267"/>
      <c r="U157" s="203">
        <v>315.08999999999997</v>
      </c>
      <c r="V157" s="204">
        <v>289.08000000000004</v>
      </c>
      <c r="W157" s="268">
        <f t="shared" si="58"/>
        <v>26.009999999999934</v>
      </c>
      <c r="X157" s="357">
        <f t="shared" si="56"/>
        <v>315.08999999999997</v>
      </c>
      <c r="Y157" s="203"/>
      <c r="Z157" s="203"/>
      <c r="AA157" s="203"/>
      <c r="AB157" s="203">
        <v>315.08999999999997</v>
      </c>
      <c r="AC157" s="203"/>
      <c r="AD157" s="267"/>
      <c r="AE157" s="267"/>
      <c r="AF157" s="267"/>
      <c r="AG157" s="203">
        <v>315.08999999999997</v>
      </c>
      <c r="AH157" s="204">
        <v>25.72</v>
      </c>
      <c r="AI157" s="268">
        <f t="shared" si="59"/>
        <v>289.37</v>
      </c>
      <c r="AJ157" s="266">
        <f t="shared" si="57"/>
        <v>315.08999999999997</v>
      </c>
      <c r="AK157" s="266">
        <v>0</v>
      </c>
      <c r="AL157" s="203"/>
      <c r="AM157" s="203"/>
      <c r="AN157" s="203">
        <v>315.08999999999997</v>
      </c>
      <c r="AO157" s="203"/>
      <c r="AP157" s="267"/>
      <c r="AQ157" s="203">
        <v>315.08999999999997</v>
      </c>
      <c r="AR157" s="204">
        <f t="shared" si="60"/>
        <v>314.80000000000007</v>
      </c>
      <c r="AS157" s="268">
        <f t="shared" si="61"/>
        <v>0.28999999999990678</v>
      </c>
      <c r="AT157" s="144"/>
      <c r="AU157" s="162"/>
      <c r="AV157" s="160"/>
      <c r="AW157" s="162"/>
      <c r="AX157" s="268">
        <f t="shared" si="62"/>
        <v>0.28999999999990678</v>
      </c>
    </row>
    <row r="158" spans="2:50" s="132" customFormat="1" ht="12.75" customHeight="1" outlineLevel="1" x14ac:dyDescent="0.3">
      <c r="B158" s="148"/>
      <c r="C158" s="260" t="s">
        <v>238</v>
      </c>
      <c r="D158" s="261"/>
      <c r="E158" s="261"/>
      <c r="F158" s="261"/>
      <c r="G158" s="262"/>
      <c r="H158" s="345">
        <v>148</v>
      </c>
      <c r="I158" s="346">
        <v>42158</v>
      </c>
      <c r="J158" s="346"/>
      <c r="K158" s="201">
        <v>6</v>
      </c>
      <c r="L158" s="265"/>
      <c r="M158" s="266">
        <v>315.08999999999997</v>
      </c>
      <c r="N158" s="203"/>
      <c r="O158" s="203"/>
      <c r="P158" s="203"/>
      <c r="Q158" s="203">
        <v>315.08999999999997</v>
      </c>
      <c r="R158" s="203"/>
      <c r="S158" s="267"/>
      <c r="T158" s="267"/>
      <c r="U158" s="203">
        <v>315.08999999999997</v>
      </c>
      <c r="V158" s="204">
        <v>289.08000000000004</v>
      </c>
      <c r="W158" s="268">
        <f t="shared" si="58"/>
        <v>26.009999999999934</v>
      </c>
      <c r="X158" s="357">
        <f t="shared" si="56"/>
        <v>315.08999999999997</v>
      </c>
      <c r="Y158" s="203"/>
      <c r="Z158" s="203"/>
      <c r="AA158" s="203"/>
      <c r="AB158" s="203">
        <v>315.08999999999997</v>
      </c>
      <c r="AC158" s="203"/>
      <c r="AD158" s="267"/>
      <c r="AE158" s="267"/>
      <c r="AF158" s="267"/>
      <c r="AG158" s="203">
        <v>315.08999999999997</v>
      </c>
      <c r="AH158" s="204">
        <v>25.72</v>
      </c>
      <c r="AI158" s="268">
        <f t="shared" si="59"/>
        <v>289.37</v>
      </c>
      <c r="AJ158" s="266">
        <f t="shared" si="57"/>
        <v>315.08999999999997</v>
      </c>
      <c r="AK158" s="266">
        <v>0</v>
      </c>
      <c r="AL158" s="203"/>
      <c r="AM158" s="203"/>
      <c r="AN158" s="203">
        <v>315.08999999999997</v>
      </c>
      <c r="AO158" s="203"/>
      <c r="AP158" s="267"/>
      <c r="AQ158" s="203">
        <v>315.08999999999997</v>
      </c>
      <c r="AR158" s="204">
        <f t="shared" si="60"/>
        <v>314.80000000000007</v>
      </c>
      <c r="AS158" s="268">
        <f t="shared" si="61"/>
        <v>0.28999999999990678</v>
      </c>
      <c r="AT158" s="144"/>
      <c r="AU158" s="162"/>
      <c r="AV158" s="160"/>
      <c r="AW158" s="162"/>
      <c r="AX158" s="268">
        <f t="shared" si="62"/>
        <v>0.28999999999990678</v>
      </c>
    </row>
    <row r="159" spans="2:50" s="132" customFormat="1" ht="12.75" customHeight="1" outlineLevel="1" x14ac:dyDescent="0.3">
      <c r="B159" s="148"/>
      <c r="C159" s="260" t="s">
        <v>234</v>
      </c>
      <c r="D159" s="261"/>
      <c r="E159" s="261"/>
      <c r="F159" s="261"/>
      <c r="G159" s="262"/>
      <c r="H159" s="345">
        <v>149</v>
      </c>
      <c r="I159" s="346">
        <v>42178</v>
      </c>
      <c r="J159" s="346"/>
      <c r="K159" s="201">
        <v>6</v>
      </c>
      <c r="L159" s="265"/>
      <c r="M159" s="266">
        <v>422</v>
      </c>
      <c r="N159" s="203"/>
      <c r="O159" s="203"/>
      <c r="P159" s="203"/>
      <c r="Q159" s="203">
        <v>422</v>
      </c>
      <c r="R159" s="203"/>
      <c r="S159" s="267"/>
      <c r="T159" s="267"/>
      <c r="U159" s="203">
        <v>422</v>
      </c>
      <c r="V159" s="204">
        <v>386.76</v>
      </c>
      <c r="W159" s="268">
        <f t="shared" si="58"/>
        <v>35.240000000000009</v>
      </c>
      <c r="X159" s="357">
        <f t="shared" si="56"/>
        <v>422</v>
      </c>
      <c r="Y159" s="203"/>
      <c r="Z159" s="203"/>
      <c r="AA159" s="203"/>
      <c r="AB159" s="203">
        <v>422</v>
      </c>
      <c r="AC159" s="203"/>
      <c r="AD159" s="267"/>
      <c r="AE159" s="267"/>
      <c r="AF159" s="267"/>
      <c r="AG159" s="203">
        <v>422</v>
      </c>
      <c r="AH159" s="204">
        <v>34.950000000000003</v>
      </c>
      <c r="AI159" s="268">
        <f t="shared" si="59"/>
        <v>387.05</v>
      </c>
      <c r="AJ159" s="266">
        <f t="shared" si="57"/>
        <v>422</v>
      </c>
      <c r="AK159" s="266">
        <v>0</v>
      </c>
      <c r="AL159" s="203"/>
      <c r="AM159" s="203"/>
      <c r="AN159" s="203">
        <v>422</v>
      </c>
      <c r="AO159" s="203"/>
      <c r="AP159" s="267"/>
      <c r="AQ159" s="203">
        <v>422</v>
      </c>
      <c r="AR159" s="204">
        <f t="shared" si="60"/>
        <v>421.71</v>
      </c>
      <c r="AS159" s="268">
        <f t="shared" si="61"/>
        <v>0.29000000000002046</v>
      </c>
      <c r="AT159" s="144"/>
      <c r="AU159" s="162"/>
      <c r="AV159" s="160"/>
      <c r="AW159" s="162"/>
      <c r="AX159" s="268">
        <f t="shared" si="62"/>
        <v>0.29000000000002046</v>
      </c>
    </row>
    <row r="160" spans="2:50" s="132" customFormat="1" ht="12.75" customHeight="1" outlineLevel="1" x14ac:dyDescent="0.3">
      <c r="B160" s="148"/>
      <c r="C160" s="260" t="s">
        <v>234</v>
      </c>
      <c r="D160" s="261"/>
      <c r="E160" s="261"/>
      <c r="F160" s="261"/>
      <c r="G160" s="262"/>
      <c r="H160" s="345">
        <v>150</v>
      </c>
      <c r="I160" s="346">
        <v>42178</v>
      </c>
      <c r="J160" s="346"/>
      <c r="K160" s="201">
        <v>6</v>
      </c>
      <c r="L160" s="265"/>
      <c r="M160" s="266">
        <v>422</v>
      </c>
      <c r="N160" s="203"/>
      <c r="O160" s="203"/>
      <c r="P160" s="203"/>
      <c r="Q160" s="203">
        <v>422</v>
      </c>
      <c r="R160" s="203"/>
      <c r="S160" s="267"/>
      <c r="T160" s="267"/>
      <c r="U160" s="203">
        <v>422</v>
      </c>
      <c r="V160" s="204">
        <v>386.76</v>
      </c>
      <c r="W160" s="268">
        <f t="shared" si="58"/>
        <v>35.240000000000009</v>
      </c>
      <c r="X160" s="357">
        <f t="shared" si="56"/>
        <v>422</v>
      </c>
      <c r="Y160" s="203"/>
      <c r="Z160" s="203"/>
      <c r="AA160" s="203"/>
      <c r="AB160" s="203">
        <v>422</v>
      </c>
      <c r="AC160" s="203"/>
      <c r="AD160" s="267"/>
      <c r="AE160" s="267"/>
      <c r="AF160" s="267"/>
      <c r="AG160" s="203">
        <v>422</v>
      </c>
      <c r="AH160" s="204">
        <v>34.950000000000003</v>
      </c>
      <c r="AI160" s="268">
        <f t="shared" si="59"/>
        <v>387.05</v>
      </c>
      <c r="AJ160" s="266">
        <f t="shared" si="57"/>
        <v>422</v>
      </c>
      <c r="AK160" s="266">
        <v>0</v>
      </c>
      <c r="AL160" s="203"/>
      <c r="AM160" s="203"/>
      <c r="AN160" s="203">
        <v>422</v>
      </c>
      <c r="AO160" s="203"/>
      <c r="AP160" s="267"/>
      <c r="AQ160" s="203">
        <v>422</v>
      </c>
      <c r="AR160" s="204">
        <f t="shared" si="60"/>
        <v>421.71</v>
      </c>
      <c r="AS160" s="268">
        <f t="shared" si="61"/>
        <v>0.29000000000002046</v>
      </c>
      <c r="AT160" s="144"/>
      <c r="AU160" s="162"/>
      <c r="AV160" s="160"/>
      <c r="AW160" s="162"/>
      <c r="AX160" s="268">
        <f t="shared" si="62"/>
        <v>0.29000000000002046</v>
      </c>
    </row>
    <row r="161" spans="2:50" s="132" customFormat="1" ht="12.75" customHeight="1" outlineLevel="1" thickBot="1" x14ac:dyDescent="0.35">
      <c r="B161" s="148"/>
      <c r="C161" s="260" t="s">
        <v>239</v>
      </c>
      <c r="D161" s="261"/>
      <c r="E161" s="261"/>
      <c r="F161" s="261"/>
      <c r="G161" s="262"/>
      <c r="H161" s="345">
        <v>155</v>
      </c>
      <c r="I161" s="346">
        <v>42192</v>
      </c>
      <c r="J161" s="346"/>
      <c r="K161" s="201">
        <v>6</v>
      </c>
      <c r="L161" s="265"/>
      <c r="M161" s="266">
        <v>367</v>
      </c>
      <c r="N161" s="203"/>
      <c r="O161" s="203"/>
      <c r="P161" s="203"/>
      <c r="Q161" s="203">
        <v>367</v>
      </c>
      <c r="R161" s="203"/>
      <c r="S161" s="267"/>
      <c r="T161" s="267"/>
      <c r="U161" s="203">
        <v>367</v>
      </c>
      <c r="V161" s="204">
        <v>331.5</v>
      </c>
      <c r="W161" s="268">
        <f t="shared" si="58"/>
        <v>35.5</v>
      </c>
      <c r="X161" s="357">
        <f t="shared" si="56"/>
        <v>367</v>
      </c>
      <c r="Y161" s="203"/>
      <c r="Z161" s="203"/>
      <c r="AA161" s="203"/>
      <c r="AB161" s="203">
        <v>367</v>
      </c>
      <c r="AC161" s="203"/>
      <c r="AD161" s="267"/>
      <c r="AE161" s="267"/>
      <c r="AF161" s="267"/>
      <c r="AG161" s="203">
        <v>367</v>
      </c>
      <c r="AH161" s="204">
        <v>35.21</v>
      </c>
      <c r="AI161" s="268">
        <f t="shared" si="59"/>
        <v>331.79</v>
      </c>
      <c r="AJ161" s="266">
        <f t="shared" si="57"/>
        <v>367</v>
      </c>
      <c r="AK161" s="266">
        <v>0</v>
      </c>
      <c r="AL161" s="203"/>
      <c r="AM161" s="203"/>
      <c r="AN161" s="203">
        <v>367</v>
      </c>
      <c r="AO161" s="203"/>
      <c r="AP161" s="267"/>
      <c r="AQ161" s="203">
        <v>367</v>
      </c>
      <c r="AR161" s="204">
        <f t="shared" si="60"/>
        <v>366.71</v>
      </c>
      <c r="AS161" s="268">
        <f t="shared" si="61"/>
        <v>0.29000000000002046</v>
      </c>
      <c r="AT161" s="144"/>
      <c r="AU161" s="358"/>
      <c r="AV161" s="359"/>
      <c r="AW161" s="358"/>
      <c r="AX161" s="268">
        <f t="shared" si="62"/>
        <v>0.29000000000002046</v>
      </c>
    </row>
    <row r="162" spans="2:50" s="132" customFormat="1" ht="12.75" customHeight="1" outlineLevel="1" x14ac:dyDescent="0.3">
      <c r="B162" s="148"/>
      <c r="C162" s="260" t="s">
        <v>240</v>
      </c>
      <c r="D162" s="261"/>
      <c r="E162" s="261"/>
      <c r="F162" s="261"/>
      <c r="G162" s="262"/>
      <c r="H162" s="345">
        <v>156</v>
      </c>
      <c r="I162" s="346">
        <v>42192</v>
      </c>
      <c r="J162" s="346"/>
      <c r="K162" s="201">
        <v>6</v>
      </c>
      <c r="L162" s="265"/>
      <c r="M162" s="266">
        <v>392</v>
      </c>
      <c r="N162" s="203"/>
      <c r="O162" s="203"/>
      <c r="P162" s="203"/>
      <c r="Q162" s="203">
        <v>392</v>
      </c>
      <c r="R162" s="203"/>
      <c r="S162" s="267"/>
      <c r="T162" s="267"/>
      <c r="U162" s="203">
        <v>392</v>
      </c>
      <c r="V162" s="204">
        <v>353.59999999999997</v>
      </c>
      <c r="W162" s="268">
        <f t="shared" si="58"/>
        <v>38.400000000000034</v>
      </c>
      <c r="X162" s="357">
        <f t="shared" si="56"/>
        <v>392</v>
      </c>
      <c r="Y162" s="203"/>
      <c r="Z162" s="203"/>
      <c r="AA162" s="203"/>
      <c r="AB162" s="203">
        <v>392</v>
      </c>
      <c r="AC162" s="203"/>
      <c r="AD162" s="267"/>
      <c r="AE162" s="267"/>
      <c r="AF162" s="267"/>
      <c r="AG162" s="203">
        <v>392</v>
      </c>
      <c r="AH162" s="204">
        <v>38.11</v>
      </c>
      <c r="AI162" s="268">
        <f t="shared" si="59"/>
        <v>353.89</v>
      </c>
      <c r="AJ162" s="266">
        <f t="shared" si="57"/>
        <v>392</v>
      </c>
      <c r="AK162" s="266">
        <v>0</v>
      </c>
      <c r="AL162" s="203"/>
      <c r="AM162" s="203"/>
      <c r="AN162" s="203">
        <v>392</v>
      </c>
      <c r="AO162" s="203"/>
      <c r="AP162" s="267"/>
      <c r="AQ162" s="203">
        <v>392</v>
      </c>
      <c r="AR162" s="204">
        <f t="shared" si="60"/>
        <v>391.71</v>
      </c>
      <c r="AS162" s="268">
        <f t="shared" si="61"/>
        <v>0.29000000000002046</v>
      </c>
      <c r="AT162" s="144"/>
      <c r="AU162" s="360"/>
      <c r="AV162" s="361"/>
      <c r="AW162" s="362"/>
      <c r="AX162" s="268">
        <f t="shared" si="62"/>
        <v>0.29000000000002046</v>
      </c>
    </row>
    <row r="163" spans="2:50" s="132" customFormat="1" ht="13.5" customHeight="1" outlineLevel="1" x14ac:dyDescent="0.3">
      <c r="B163" s="363"/>
      <c r="C163" s="260" t="s">
        <v>241</v>
      </c>
      <c r="D163" s="261"/>
      <c r="E163" s="261"/>
      <c r="F163" s="261"/>
      <c r="G163" s="262"/>
      <c r="H163" s="345">
        <v>157</v>
      </c>
      <c r="I163" s="346">
        <v>42192</v>
      </c>
      <c r="J163" s="346"/>
      <c r="K163" s="201">
        <v>6</v>
      </c>
      <c r="L163" s="265"/>
      <c r="M163" s="266">
        <v>537</v>
      </c>
      <c r="N163" s="203"/>
      <c r="O163" s="203"/>
      <c r="P163" s="203"/>
      <c r="Q163" s="203">
        <v>537</v>
      </c>
      <c r="R163" s="203"/>
      <c r="S163" s="267"/>
      <c r="T163" s="267"/>
      <c r="U163" s="203">
        <v>537</v>
      </c>
      <c r="V163" s="204">
        <v>484.90000000000003</v>
      </c>
      <c r="W163" s="268">
        <f t="shared" si="58"/>
        <v>52.099999999999966</v>
      </c>
      <c r="X163" s="357">
        <f t="shared" si="56"/>
        <v>537</v>
      </c>
      <c r="Y163" s="203"/>
      <c r="Z163" s="203"/>
      <c r="AA163" s="203"/>
      <c r="AB163" s="203">
        <v>537</v>
      </c>
      <c r="AC163" s="203"/>
      <c r="AD163" s="267"/>
      <c r="AE163" s="267"/>
      <c r="AF163" s="267"/>
      <c r="AG163" s="203">
        <v>537</v>
      </c>
      <c r="AH163" s="204">
        <v>51.81</v>
      </c>
      <c r="AI163" s="268">
        <f t="shared" si="59"/>
        <v>485.19</v>
      </c>
      <c r="AJ163" s="266">
        <f t="shared" si="57"/>
        <v>537</v>
      </c>
      <c r="AK163" s="266">
        <v>0</v>
      </c>
      <c r="AL163" s="203"/>
      <c r="AM163" s="203"/>
      <c r="AN163" s="203">
        <v>537</v>
      </c>
      <c r="AO163" s="203"/>
      <c r="AP163" s="267"/>
      <c r="AQ163" s="203">
        <v>537</v>
      </c>
      <c r="AR163" s="204">
        <f t="shared" si="60"/>
        <v>536.71</v>
      </c>
      <c r="AS163" s="268">
        <f t="shared" si="61"/>
        <v>0.28999999999996362</v>
      </c>
      <c r="AT163" s="144"/>
      <c r="AU163" s="162"/>
      <c r="AV163" s="160"/>
      <c r="AW163" s="364"/>
      <c r="AX163" s="268">
        <f t="shared" si="62"/>
        <v>0.28999999999996362</v>
      </c>
    </row>
    <row r="164" spans="2:50" s="132" customFormat="1" ht="13.5" customHeight="1" outlineLevel="1" x14ac:dyDescent="0.3">
      <c r="B164" s="363"/>
      <c r="C164" s="260" t="s">
        <v>242</v>
      </c>
      <c r="D164" s="261"/>
      <c r="E164" s="261"/>
      <c r="F164" s="261"/>
      <c r="G164" s="262"/>
      <c r="H164" s="345">
        <v>160</v>
      </c>
      <c r="I164" s="346">
        <v>43153</v>
      </c>
      <c r="J164" s="346"/>
      <c r="K164" s="201">
        <v>3</v>
      </c>
      <c r="L164" s="265"/>
      <c r="M164" s="266">
        <v>4008.26</v>
      </c>
      <c r="N164" s="203"/>
      <c r="O164" s="203"/>
      <c r="P164" s="203"/>
      <c r="Q164" s="203">
        <v>4008.26</v>
      </c>
      <c r="R164" s="203"/>
      <c r="S164" s="267"/>
      <c r="T164" s="267"/>
      <c r="U164" s="203">
        <v>4008.26</v>
      </c>
      <c r="V164" s="204">
        <v>3784.8799999999997</v>
      </c>
      <c r="W164" s="268">
        <f t="shared" si="58"/>
        <v>223.38000000000056</v>
      </c>
      <c r="X164" s="357">
        <f t="shared" si="56"/>
        <v>4008.26</v>
      </c>
      <c r="Y164" s="203"/>
      <c r="Z164" s="203"/>
      <c r="AA164" s="203"/>
      <c r="AB164" s="203">
        <v>4008.26</v>
      </c>
      <c r="AC164" s="203"/>
      <c r="AD164" s="267"/>
      <c r="AE164" s="267"/>
      <c r="AF164" s="267"/>
      <c r="AG164" s="203">
        <v>4008.26</v>
      </c>
      <c r="AH164" s="204">
        <v>223.09</v>
      </c>
      <c r="AI164" s="268">
        <f t="shared" si="59"/>
        <v>3785.17</v>
      </c>
      <c r="AJ164" s="266">
        <f t="shared" si="57"/>
        <v>4008.26</v>
      </c>
      <c r="AK164" s="266">
        <v>0</v>
      </c>
      <c r="AL164" s="203"/>
      <c r="AM164" s="203"/>
      <c r="AN164" s="203">
        <v>4008.26</v>
      </c>
      <c r="AO164" s="203"/>
      <c r="AP164" s="267"/>
      <c r="AQ164" s="203">
        <v>4008.26</v>
      </c>
      <c r="AR164" s="204">
        <f t="shared" si="60"/>
        <v>4007.97</v>
      </c>
      <c r="AS164" s="268">
        <f t="shared" si="61"/>
        <v>0.29000000000041837</v>
      </c>
      <c r="AT164" s="144"/>
      <c r="AU164" s="162"/>
      <c r="AV164" s="160"/>
      <c r="AW164" s="364"/>
      <c r="AX164" s="268">
        <f t="shared" si="62"/>
        <v>0.29000000000041837</v>
      </c>
    </row>
    <row r="165" spans="2:50" s="132" customFormat="1" ht="13.5" customHeight="1" outlineLevel="1" x14ac:dyDescent="0.3">
      <c r="B165" s="363"/>
      <c r="C165" s="260" t="s">
        <v>242</v>
      </c>
      <c r="D165" s="261"/>
      <c r="E165" s="261"/>
      <c r="F165" s="261"/>
      <c r="G165" s="262"/>
      <c r="H165" s="345">
        <v>161</v>
      </c>
      <c r="I165" s="346">
        <v>43158</v>
      </c>
      <c r="J165" s="346"/>
      <c r="K165" s="201">
        <v>3</v>
      </c>
      <c r="L165" s="265"/>
      <c r="M165" s="266">
        <v>3099.17</v>
      </c>
      <c r="N165" s="203"/>
      <c r="O165" s="203"/>
      <c r="P165" s="203"/>
      <c r="Q165" s="203">
        <v>3099.17</v>
      </c>
      <c r="R165" s="203"/>
      <c r="S165" s="267"/>
      <c r="T165" s="267"/>
      <c r="U165" s="203">
        <v>3099.17</v>
      </c>
      <c r="V165" s="204">
        <v>2926.38</v>
      </c>
      <c r="W165" s="268">
        <f t="shared" si="58"/>
        <v>172.78999999999996</v>
      </c>
      <c r="X165" s="357">
        <f t="shared" si="56"/>
        <v>3099.17</v>
      </c>
      <c r="Y165" s="203"/>
      <c r="Z165" s="203"/>
      <c r="AA165" s="203"/>
      <c r="AB165" s="203">
        <v>3099.17</v>
      </c>
      <c r="AC165" s="203"/>
      <c r="AD165" s="267"/>
      <c r="AE165" s="267"/>
      <c r="AF165" s="267"/>
      <c r="AG165" s="203">
        <v>3099.17</v>
      </c>
      <c r="AH165" s="204">
        <v>172.5</v>
      </c>
      <c r="AI165" s="268">
        <f t="shared" si="59"/>
        <v>2926.67</v>
      </c>
      <c r="AJ165" s="266">
        <f t="shared" si="57"/>
        <v>3099.17</v>
      </c>
      <c r="AK165" s="266">
        <v>0</v>
      </c>
      <c r="AL165" s="203"/>
      <c r="AM165" s="203"/>
      <c r="AN165" s="203">
        <v>3099.17</v>
      </c>
      <c r="AO165" s="203"/>
      <c r="AP165" s="267"/>
      <c r="AQ165" s="203">
        <v>3099.17</v>
      </c>
      <c r="AR165" s="204">
        <f t="shared" si="60"/>
        <v>3098.88</v>
      </c>
      <c r="AS165" s="268">
        <f t="shared" si="61"/>
        <v>0.28999999999996362</v>
      </c>
      <c r="AT165" s="144"/>
      <c r="AU165" s="162"/>
      <c r="AV165" s="160"/>
      <c r="AW165" s="364"/>
      <c r="AX165" s="268">
        <f t="shared" si="62"/>
        <v>0.28999999999996362</v>
      </c>
    </row>
    <row r="166" spans="2:50" s="132" customFormat="1" ht="13.5" customHeight="1" outlineLevel="1" x14ac:dyDescent="0.3">
      <c r="B166" s="363"/>
      <c r="C166" s="260" t="s">
        <v>243</v>
      </c>
      <c r="D166" s="261"/>
      <c r="E166" s="261"/>
      <c r="F166" s="261"/>
      <c r="G166" s="262"/>
      <c r="H166" s="345">
        <v>162</v>
      </c>
      <c r="I166" s="346">
        <v>43182</v>
      </c>
      <c r="J166" s="346"/>
      <c r="K166" s="201">
        <v>4</v>
      </c>
      <c r="L166" s="265"/>
      <c r="M166" s="266">
        <v>464.5</v>
      </c>
      <c r="N166" s="203"/>
      <c r="O166" s="203"/>
      <c r="P166" s="203"/>
      <c r="Q166" s="203">
        <v>464.5</v>
      </c>
      <c r="R166" s="203"/>
      <c r="S166" s="267"/>
      <c r="T166" s="267"/>
      <c r="U166" s="203">
        <v>464.5</v>
      </c>
      <c r="V166" s="204">
        <v>319.10999999999996</v>
      </c>
      <c r="W166" s="268">
        <f t="shared" si="58"/>
        <v>145.39000000000004</v>
      </c>
      <c r="X166" s="357">
        <f t="shared" si="56"/>
        <v>464.5</v>
      </c>
      <c r="Y166" s="203"/>
      <c r="Z166" s="203"/>
      <c r="AA166" s="203"/>
      <c r="AB166" s="203">
        <v>464.5</v>
      </c>
      <c r="AC166" s="203"/>
      <c r="AD166" s="267"/>
      <c r="AE166" s="267"/>
      <c r="AF166" s="267"/>
      <c r="AG166" s="203">
        <v>464.5</v>
      </c>
      <c r="AH166" s="204">
        <v>116.04</v>
      </c>
      <c r="AI166" s="268">
        <f t="shared" si="59"/>
        <v>348.46</v>
      </c>
      <c r="AJ166" s="266">
        <f t="shared" si="57"/>
        <v>464.5</v>
      </c>
      <c r="AK166" s="266">
        <v>0</v>
      </c>
      <c r="AL166" s="203"/>
      <c r="AM166" s="203"/>
      <c r="AN166" s="203">
        <v>464.5</v>
      </c>
      <c r="AO166" s="203"/>
      <c r="AP166" s="267"/>
      <c r="AQ166" s="203">
        <v>464.5</v>
      </c>
      <c r="AR166" s="204">
        <f t="shared" si="60"/>
        <v>435.15</v>
      </c>
      <c r="AS166" s="268">
        <f t="shared" si="61"/>
        <v>29.350000000000023</v>
      </c>
      <c r="AT166" s="144"/>
      <c r="AU166" s="162"/>
      <c r="AV166" s="160"/>
      <c r="AW166" s="364"/>
      <c r="AX166" s="268">
        <f t="shared" si="62"/>
        <v>29.350000000000023</v>
      </c>
    </row>
    <row r="167" spans="2:50" s="132" customFormat="1" ht="13.5" customHeight="1" outlineLevel="1" x14ac:dyDescent="0.3">
      <c r="B167" s="363"/>
      <c r="C167" s="365"/>
      <c r="D167" s="366"/>
      <c r="E167" s="366"/>
      <c r="F167" s="366"/>
      <c r="G167" s="367" t="s">
        <v>244</v>
      </c>
      <c r="H167" s="345">
        <v>164</v>
      </c>
      <c r="I167" s="346" t="s">
        <v>245</v>
      </c>
      <c r="J167" s="346"/>
      <c r="K167" s="201">
        <v>3</v>
      </c>
      <c r="L167" s="265"/>
      <c r="M167" s="266">
        <f>Q167+N167</f>
        <v>2070</v>
      </c>
      <c r="N167" s="203"/>
      <c r="O167" s="203"/>
      <c r="P167" s="203"/>
      <c r="Q167" s="203">
        <v>2070</v>
      </c>
      <c r="R167" s="203"/>
      <c r="S167" s="267"/>
      <c r="T167" s="267"/>
      <c r="U167" s="203">
        <v>2070</v>
      </c>
      <c r="V167" s="204">
        <v>689.88</v>
      </c>
      <c r="W167" s="268">
        <f t="shared" si="58"/>
        <v>1380.12</v>
      </c>
      <c r="X167" s="357">
        <f t="shared" si="56"/>
        <v>2070</v>
      </c>
      <c r="Y167" s="203"/>
      <c r="Z167" s="203"/>
      <c r="AA167" s="203"/>
      <c r="AB167" s="203">
        <v>2070</v>
      </c>
      <c r="AC167" s="203"/>
      <c r="AD167" s="267"/>
      <c r="AE167" s="267"/>
      <c r="AF167" s="267"/>
      <c r="AG167" s="203">
        <v>2070</v>
      </c>
      <c r="AH167" s="204">
        <v>689.88</v>
      </c>
      <c r="AI167" s="268">
        <f t="shared" si="59"/>
        <v>1380.12</v>
      </c>
      <c r="AJ167" s="266">
        <f>AK167+AN167</f>
        <v>2070</v>
      </c>
      <c r="AK167" s="266">
        <v>0</v>
      </c>
      <c r="AL167" s="203"/>
      <c r="AM167" s="203"/>
      <c r="AN167" s="203">
        <v>2070</v>
      </c>
      <c r="AO167" s="203"/>
      <c r="AP167" s="267"/>
      <c r="AQ167" s="203">
        <v>2070</v>
      </c>
      <c r="AR167" s="204">
        <f t="shared" si="60"/>
        <v>1379.76</v>
      </c>
      <c r="AS167" s="268">
        <f t="shared" si="61"/>
        <v>690.24</v>
      </c>
      <c r="AT167" s="144"/>
      <c r="AU167" s="162"/>
      <c r="AV167" s="160"/>
      <c r="AW167" s="364"/>
      <c r="AX167" s="268">
        <f t="shared" si="62"/>
        <v>690.24</v>
      </c>
    </row>
    <row r="168" spans="2:50" s="132" customFormat="1" ht="13.5" customHeight="1" outlineLevel="1" thickBot="1" x14ac:dyDescent="0.35">
      <c r="B168" s="363"/>
      <c r="C168" s="368" t="s">
        <v>246</v>
      </c>
      <c r="D168" s="369"/>
      <c r="E168" s="369"/>
      <c r="F168" s="369"/>
      <c r="G168" s="370"/>
      <c r="H168" s="371">
        <v>145</v>
      </c>
      <c r="I168" s="372">
        <v>42144</v>
      </c>
      <c r="J168" s="372"/>
      <c r="K168" s="201">
        <v>4</v>
      </c>
      <c r="L168" s="265"/>
      <c r="M168" s="266">
        <v>1789</v>
      </c>
      <c r="N168" s="203"/>
      <c r="O168" s="203"/>
      <c r="P168" s="203"/>
      <c r="Q168" s="203">
        <v>1789</v>
      </c>
      <c r="R168" s="203"/>
      <c r="S168" s="267"/>
      <c r="T168" s="267"/>
      <c r="U168" s="203">
        <v>1789</v>
      </c>
      <c r="V168" s="204">
        <v>1788.71</v>
      </c>
      <c r="W168" s="268">
        <f t="shared" si="58"/>
        <v>0.28999999999996362</v>
      </c>
      <c r="X168" s="357">
        <f>Y168+AB168</f>
        <v>1789</v>
      </c>
      <c r="Y168" s="203"/>
      <c r="Z168" s="203"/>
      <c r="AA168" s="203"/>
      <c r="AB168" s="203">
        <v>1789</v>
      </c>
      <c r="AC168" s="203"/>
      <c r="AD168" s="267"/>
      <c r="AE168" s="267"/>
      <c r="AF168" s="267"/>
      <c r="AG168" s="203">
        <v>1789</v>
      </c>
      <c r="AH168" s="204">
        <v>0</v>
      </c>
      <c r="AI168" s="268">
        <f t="shared" si="59"/>
        <v>1789</v>
      </c>
      <c r="AJ168" s="266">
        <f>AK168+AN168</f>
        <v>-1789</v>
      </c>
      <c r="AK168" s="266">
        <v>0</v>
      </c>
      <c r="AL168" s="203"/>
      <c r="AM168" s="203"/>
      <c r="AN168" s="203">
        <v>-1789</v>
      </c>
      <c r="AO168" s="203"/>
      <c r="AP168" s="267"/>
      <c r="AQ168" s="203">
        <v>-1789</v>
      </c>
      <c r="AR168" s="204">
        <f>-(V168+AH168)</f>
        <v>-1788.71</v>
      </c>
      <c r="AS168" s="268">
        <f t="shared" si="61"/>
        <v>-0.28999999999996362</v>
      </c>
      <c r="AT168" s="144"/>
      <c r="AU168" s="373"/>
      <c r="AV168" s="374"/>
      <c r="AW168" s="375"/>
      <c r="AX168" s="268">
        <f t="shared" si="62"/>
        <v>-0.28999999999996362</v>
      </c>
    </row>
    <row r="169" spans="2:50" s="132" customFormat="1" ht="13.5" customHeight="1" thickBot="1" x14ac:dyDescent="0.35">
      <c r="B169" s="376" t="s">
        <v>247</v>
      </c>
      <c r="C169" s="377" t="s">
        <v>248</v>
      </c>
      <c r="D169" s="378"/>
      <c r="E169" s="378"/>
      <c r="F169" s="378"/>
      <c r="G169" s="379"/>
      <c r="H169" s="380"/>
      <c r="I169" s="380"/>
      <c r="J169" s="380"/>
      <c r="K169" s="380"/>
      <c r="L169" s="381"/>
      <c r="M169" s="382"/>
      <c r="N169" s="383"/>
      <c r="O169" s="383"/>
      <c r="P169" s="383"/>
      <c r="Q169" s="383"/>
      <c r="R169" s="383"/>
      <c r="S169" s="384"/>
      <c r="T169" s="384"/>
      <c r="U169" s="383"/>
      <c r="V169" s="385"/>
      <c r="W169" s="386"/>
      <c r="X169" s="382"/>
      <c r="Y169" s="383"/>
      <c r="Z169" s="383"/>
      <c r="AA169" s="383"/>
      <c r="AB169" s="383"/>
      <c r="AC169" s="383"/>
      <c r="AD169" s="384"/>
      <c r="AE169" s="384"/>
      <c r="AF169" s="384"/>
      <c r="AG169" s="383"/>
      <c r="AH169" s="385"/>
      <c r="AI169" s="386"/>
      <c r="AJ169" s="382"/>
      <c r="AK169" s="383"/>
      <c r="AL169" s="383"/>
      <c r="AM169" s="383"/>
      <c r="AN169" s="383"/>
      <c r="AO169" s="383"/>
      <c r="AP169" s="384"/>
      <c r="AQ169" s="383"/>
      <c r="AR169" s="385"/>
      <c r="AS169" s="386"/>
      <c r="AT169" s="144"/>
      <c r="AU169" s="387"/>
      <c r="AV169" s="388"/>
      <c r="AW169" s="387"/>
      <c r="AX169" s="389"/>
    </row>
    <row r="170" spans="2:50" s="132" customFormat="1" ht="12.75" customHeight="1" outlineLevel="1" x14ac:dyDescent="0.3">
      <c r="B170" s="133"/>
      <c r="C170" s="390"/>
      <c r="D170" s="391"/>
      <c r="E170" s="391"/>
      <c r="F170" s="391"/>
      <c r="G170" s="392"/>
      <c r="H170" s="137"/>
      <c r="I170" s="137"/>
      <c r="J170" s="137"/>
      <c r="K170" s="137"/>
      <c r="L170" s="138"/>
      <c r="M170" s="393"/>
      <c r="N170" s="394"/>
      <c r="O170" s="394"/>
      <c r="P170" s="394"/>
      <c r="Q170" s="394"/>
      <c r="R170" s="394"/>
      <c r="S170" s="395"/>
      <c r="T170" s="395"/>
      <c r="U170" s="394"/>
      <c r="V170" s="396"/>
      <c r="W170" s="397"/>
      <c r="X170" s="393"/>
      <c r="Y170" s="394"/>
      <c r="Z170" s="394"/>
      <c r="AA170" s="394"/>
      <c r="AB170" s="394"/>
      <c r="AC170" s="394"/>
      <c r="AD170" s="395"/>
      <c r="AE170" s="395"/>
      <c r="AF170" s="395"/>
      <c r="AG170" s="394"/>
      <c r="AH170" s="396"/>
      <c r="AI170" s="397"/>
      <c r="AJ170" s="393"/>
      <c r="AK170" s="394"/>
      <c r="AL170" s="394"/>
      <c r="AM170" s="394"/>
      <c r="AN170" s="394"/>
      <c r="AO170" s="394"/>
      <c r="AP170" s="395"/>
      <c r="AQ170" s="394"/>
      <c r="AR170" s="396"/>
      <c r="AS170" s="397"/>
      <c r="AT170" s="144"/>
      <c r="AU170" s="398"/>
      <c r="AV170" s="146"/>
      <c r="AW170" s="398"/>
      <c r="AX170" s="147"/>
    </row>
    <row r="171" spans="2:50" s="132" customFormat="1" ht="13.5" customHeight="1" outlineLevel="1" thickBot="1" x14ac:dyDescent="0.35">
      <c r="B171" s="399"/>
      <c r="C171" s="400"/>
      <c r="D171" s="401"/>
      <c r="E171" s="401"/>
      <c r="F171" s="401"/>
      <c r="G171" s="402"/>
      <c r="H171" s="403"/>
      <c r="I171" s="403"/>
      <c r="J171" s="403"/>
      <c r="K171" s="403"/>
      <c r="L171" s="404"/>
      <c r="M171" s="405"/>
      <c r="N171" s="406"/>
      <c r="O171" s="406"/>
      <c r="P171" s="406"/>
      <c r="Q171" s="406"/>
      <c r="R171" s="406"/>
      <c r="S171" s="407"/>
      <c r="T171" s="407"/>
      <c r="U171" s="406"/>
      <c r="V171" s="408"/>
      <c r="W171" s="409"/>
      <c r="X171" s="405"/>
      <c r="Y171" s="406"/>
      <c r="Z171" s="406"/>
      <c r="AA171" s="406"/>
      <c r="AB171" s="406"/>
      <c r="AC171" s="406"/>
      <c r="AD171" s="407"/>
      <c r="AE171" s="407"/>
      <c r="AF171" s="407"/>
      <c r="AG171" s="406"/>
      <c r="AH171" s="408"/>
      <c r="AI171" s="409"/>
      <c r="AJ171" s="405"/>
      <c r="AK171" s="406"/>
      <c r="AL171" s="406"/>
      <c r="AM171" s="406"/>
      <c r="AN171" s="406"/>
      <c r="AO171" s="406"/>
      <c r="AP171" s="407"/>
      <c r="AQ171" s="406"/>
      <c r="AR171" s="408"/>
      <c r="AS171" s="409"/>
      <c r="AT171" s="144"/>
      <c r="AU171" s="410"/>
      <c r="AV171" s="374"/>
      <c r="AW171" s="410"/>
      <c r="AX171" s="411"/>
    </row>
    <row r="172" spans="2:50" s="132" customFormat="1" ht="13.5" customHeight="1" thickBot="1" x14ac:dyDescent="0.35">
      <c r="B172" s="412" t="s">
        <v>249</v>
      </c>
      <c r="C172" s="377" t="s">
        <v>250</v>
      </c>
      <c r="D172" s="378"/>
      <c r="E172" s="378"/>
      <c r="F172" s="378"/>
      <c r="G172" s="379"/>
      <c r="H172" s="380"/>
      <c r="I172" s="380"/>
      <c r="J172" s="380"/>
      <c r="K172" s="380"/>
      <c r="L172" s="381"/>
      <c r="M172" s="382"/>
      <c r="N172" s="383"/>
      <c r="O172" s="383"/>
      <c r="P172" s="383"/>
      <c r="Q172" s="383"/>
      <c r="R172" s="383"/>
      <c r="S172" s="384"/>
      <c r="T172" s="384"/>
      <c r="U172" s="383"/>
      <c r="V172" s="385"/>
      <c r="W172" s="386"/>
      <c r="X172" s="382"/>
      <c r="Y172" s="383"/>
      <c r="Z172" s="383"/>
      <c r="AA172" s="383"/>
      <c r="AB172" s="383"/>
      <c r="AC172" s="383"/>
      <c r="AD172" s="384"/>
      <c r="AE172" s="384"/>
      <c r="AF172" s="384"/>
      <c r="AG172" s="383"/>
      <c r="AH172" s="385"/>
      <c r="AI172" s="386"/>
      <c r="AJ172" s="382"/>
      <c r="AK172" s="383"/>
      <c r="AL172" s="383"/>
      <c r="AM172" s="383"/>
      <c r="AN172" s="383"/>
      <c r="AO172" s="383"/>
      <c r="AP172" s="384"/>
      <c r="AQ172" s="383"/>
      <c r="AR172" s="385"/>
      <c r="AS172" s="386"/>
      <c r="AT172" s="144"/>
      <c r="AU172" s="413"/>
      <c r="AV172" s="414"/>
      <c r="AW172" s="413"/>
      <c r="AX172" s="415"/>
    </row>
    <row r="173" spans="2:50" s="132" customFormat="1" ht="12.75" customHeight="1" outlineLevel="1" x14ac:dyDescent="0.3">
      <c r="B173" s="133"/>
      <c r="C173" s="390"/>
      <c r="D173" s="391"/>
      <c r="E173" s="391"/>
      <c r="F173" s="391"/>
      <c r="G173" s="392"/>
      <c r="H173" s="137"/>
      <c r="I173" s="137"/>
      <c r="J173" s="137"/>
      <c r="K173" s="137"/>
      <c r="L173" s="138"/>
      <c r="M173" s="393"/>
      <c r="N173" s="394"/>
      <c r="O173" s="394"/>
      <c r="P173" s="394"/>
      <c r="Q173" s="394"/>
      <c r="R173" s="394"/>
      <c r="S173" s="395"/>
      <c r="T173" s="395"/>
      <c r="U173" s="394"/>
      <c r="V173" s="396"/>
      <c r="W173" s="397"/>
      <c r="X173" s="393"/>
      <c r="Y173" s="394"/>
      <c r="Z173" s="394"/>
      <c r="AA173" s="394"/>
      <c r="AB173" s="394"/>
      <c r="AC173" s="394"/>
      <c r="AD173" s="395"/>
      <c r="AE173" s="395"/>
      <c r="AF173" s="395"/>
      <c r="AG173" s="394"/>
      <c r="AH173" s="396"/>
      <c r="AI173" s="397"/>
      <c r="AJ173" s="393"/>
      <c r="AK173" s="394"/>
      <c r="AL173" s="394"/>
      <c r="AM173" s="394"/>
      <c r="AN173" s="394"/>
      <c r="AO173" s="394"/>
      <c r="AP173" s="395"/>
      <c r="AQ173" s="394"/>
      <c r="AR173" s="396"/>
      <c r="AS173" s="397"/>
      <c r="AT173" s="144"/>
      <c r="AU173" s="360"/>
      <c r="AV173" s="361"/>
      <c r="AW173" s="360"/>
      <c r="AX173" s="416"/>
    </row>
    <row r="174" spans="2:50" s="132" customFormat="1" ht="13.5" customHeight="1" outlineLevel="1" thickBot="1" x14ac:dyDescent="0.35">
      <c r="B174" s="417"/>
      <c r="C174" s="418"/>
      <c r="D174" s="418"/>
      <c r="E174" s="418"/>
      <c r="F174" s="418"/>
      <c r="G174" s="418"/>
      <c r="H174" s="403"/>
      <c r="I174" s="403"/>
      <c r="J174" s="403"/>
      <c r="K174" s="403"/>
      <c r="L174" s="404"/>
      <c r="M174" s="405"/>
      <c r="N174" s="406"/>
      <c r="O174" s="406"/>
      <c r="P174" s="406"/>
      <c r="Q174" s="406"/>
      <c r="R174" s="406"/>
      <c r="S174" s="407"/>
      <c r="T174" s="407"/>
      <c r="U174" s="406"/>
      <c r="V174" s="408"/>
      <c r="W174" s="409"/>
      <c r="X174" s="405"/>
      <c r="Y174" s="406"/>
      <c r="Z174" s="406"/>
      <c r="AA174" s="406"/>
      <c r="AB174" s="406"/>
      <c r="AC174" s="406"/>
      <c r="AD174" s="407"/>
      <c r="AE174" s="407"/>
      <c r="AF174" s="407"/>
      <c r="AG174" s="406"/>
      <c r="AH174" s="408"/>
      <c r="AI174" s="409"/>
      <c r="AJ174" s="405"/>
      <c r="AK174" s="406"/>
      <c r="AL174" s="406"/>
      <c r="AM174" s="406"/>
      <c r="AN174" s="406"/>
      <c r="AO174" s="406"/>
      <c r="AP174" s="407"/>
      <c r="AQ174" s="406"/>
      <c r="AR174" s="408"/>
      <c r="AS174" s="409"/>
      <c r="AT174" s="144"/>
      <c r="AU174" s="373"/>
      <c r="AV174" s="374"/>
      <c r="AW174" s="373"/>
      <c r="AX174" s="411"/>
    </row>
    <row r="175" spans="2:50" s="424" customFormat="1" thickBot="1" x14ac:dyDescent="0.35">
      <c r="B175" s="412"/>
      <c r="C175" s="419" t="s">
        <v>251</v>
      </c>
      <c r="D175" s="420"/>
      <c r="E175" s="420"/>
      <c r="F175" s="420"/>
      <c r="G175" s="421"/>
      <c r="H175" s="422"/>
      <c r="I175" s="422"/>
      <c r="J175" s="422"/>
      <c r="K175" s="422"/>
      <c r="L175" s="423"/>
      <c r="M175" s="382">
        <f t="shared" ref="M175:AR175" si="63">+SUM(M29,M45)</f>
        <v>1767907.3400000003</v>
      </c>
      <c r="N175" s="382">
        <f t="shared" si="63"/>
        <v>0</v>
      </c>
      <c r="O175" s="382">
        <f t="shared" si="63"/>
        <v>0</v>
      </c>
      <c r="P175" s="382">
        <f t="shared" si="63"/>
        <v>0</v>
      </c>
      <c r="Q175" s="382">
        <f t="shared" si="63"/>
        <v>1767907.3400000003</v>
      </c>
      <c r="R175" s="382">
        <f t="shared" si="63"/>
        <v>0</v>
      </c>
      <c r="S175" s="382">
        <f t="shared" si="63"/>
        <v>0</v>
      </c>
      <c r="T175" s="382"/>
      <c r="U175" s="382">
        <f t="shared" si="63"/>
        <v>1767907.3400000003</v>
      </c>
      <c r="V175" s="382">
        <f t="shared" si="63"/>
        <v>857058.44999999984</v>
      </c>
      <c r="W175" s="382">
        <f t="shared" si="63"/>
        <v>910848.89</v>
      </c>
      <c r="X175" s="382">
        <f t="shared" si="63"/>
        <v>1808405.6200000003</v>
      </c>
      <c r="Y175" s="382">
        <f t="shared" si="63"/>
        <v>0</v>
      </c>
      <c r="Z175" s="382">
        <f t="shared" si="63"/>
        <v>0</v>
      </c>
      <c r="AA175" s="382">
        <f t="shared" si="63"/>
        <v>0</v>
      </c>
      <c r="AB175" s="382">
        <f t="shared" si="63"/>
        <v>1808405.6200000003</v>
      </c>
      <c r="AC175" s="382">
        <f t="shared" si="63"/>
        <v>3105.52</v>
      </c>
      <c r="AD175" s="382"/>
      <c r="AE175" s="382"/>
      <c r="AF175" s="382">
        <f t="shared" si="63"/>
        <v>0</v>
      </c>
      <c r="AG175" s="382">
        <f t="shared" si="63"/>
        <v>1808405.6200000003</v>
      </c>
      <c r="AH175" s="382">
        <f t="shared" si="63"/>
        <v>101735.66</v>
      </c>
      <c r="AI175" s="382">
        <f t="shared" si="63"/>
        <v>1706669.96</v>
      </c>
      <c r="AJ175" s="382">
        <f>+SUM(AJ29,AJ45)</f>
        <v>1805211.6600000001</v>
      </c>
      <c r="AK175" s="382">
        <f t="shared" si="63"/>
        <v>0</v>
      </c>
      <c r="AL175" s="382">
        <f t="shared" si="63"/>
        <v>0</v>
      </c>
      <c r="AM175" s="382">
        <f t="shared" si="63"/>
        <v>0</v>
      </c>
      <c r="AN175" s="382">
        <f t="shared" si="63"/>
        <v>1805211.6600000001</v>
      </c>
      <c r="AO175" s="382">
        <f>+SUM(AO29,AO45)</f>
        <v>14358.609999999999</v>
      </c>
      <c r="AP175" s="382">
        <f t="shared" si="63"/>
        <v>0</v>
      </c>
      <c r="AQ175" s="382">
        <f t="shared" si="63"/>
        <v>1805211.6600000001</v>
      </c>
      <c r="AR175" s="382">
        <f t="shared" si="63"/>
        <v>955601.30999999994</v>
      </c>
      <c r="AS175" s="382">
        <f>+SUM(AS29,AS45)</f>
        <v>849610.35</v>
      </c>
      <c r="AT175" s="382"/>
      <c r="AU175" s="382">
        <f>+SUM(AU29,AU45)</f>
        <v>837921.03999999992</v>
      </c>
      <c r="AV175" s="382">
        <f>+SUM(AV29,AV45)</f>
        <v>0</v>
      </c>
      <c r="AW175" s="382">
        <f>+SUM(AW29,AW45)</f>
        <v>0</v>
      </c>
      <c r="AX175" s="382">
        <f>+SUM(AX29,AX45)</f>
        <v>11689.440000000002</v>
      </c>
    </row>
    <row r="176" spans="2:50" s="429" customFormat="1" x14ac:dyDescent="0.3">
      <c r="B176" s="425"/>
      <c r="C176" s="426"/>
      <c r="D176" s="426"/>
      <c r="E176" s="426"/>
      <c r="F176" s="426"/>
      <c r="G176" s="426"/>
      <c r="H176" s="427"/>
      <c r="I176" s="427"/>
      <c r="J176" s="427"/>
      <c r="K176" s="427"/>
      <c r="L176" s="427"/>
      <c r="M176" s="428"/>
      <c r="N176" s="425"/>
      <c r="O176" s="425"/>
      <c r="P176" s="425"/>
      <c r="Q176" s="425"/>
      <c r="R176" s="425"/>
      <c r="S176" s="425"/>
      <c r="T176" s="425"/>
      <c r="U176" s="425"/>
      <c r="V176" s="425"/>
      <c r="W176" s="425"/>
      <c r="X176" s="425"/>
      <c r="Y176" s="425"/>
      <c r="Z176" s="425"/>
      <c r="AA176" s="425"/>
      <c r="AB176" s="425"/>
      <c r="AC176" s="425"/>
      <c r="AD176" s="425"/>
      <c r="AE176" s="425"/>
      <c r="AF176" s="425"/>
      <c r="AG176" s="425"/>
      <c r="AH176" s="425"/>
      <c r="AI176" s="425"/>
      <c r="AJ176" s="425"/>
      <c r="AK176" s="425"/>
      <c r="AL176" s="425"/>
      <c r="AM176" s="425"/>
      <c r="AN176" s="425"/>
      <c r="AO176" s="425"/>
      <c r="AP176" s="425"/>
      <c r="AQ176" s="425"/>
      <c r="AR176" s="425"/>
      <c r="AS176" s="425"/>
      <c r="AT176"/>
    </row>
    <row r="177" spans="2:46" s="429" customFormat="1" x14ac:dyDescent="0.3">
      <c r="B177" s="1" t="s">
        <v>252</v>
      </c>
      <c r="C177" s="425"/>
      <c r="D177" s="425"/>
      <c r="E177" s="425"/>
      <c r="F177" s="425"/>
      <c r="G177" s="425"/>
      <c r="H177" s="427"/>
      <c r="I177" s="427"/>
      <c r="J177" s="427"/>
      <c r="K177" s="427"/>
      <c r="L177" s="427"/>
      <c r="M177" s="428"/>
      <c r="N177" s="425"/>
      <c r="O177" s="425"/>
      <c r="P177" s="425"/>
      <c r="Q177" s="425"/>
      <c r="R177" s="425"/>
      <c r="S177" s="425"/>
      <c r="T177" s="425"/>
      <c r="U177" s="425"/>
      <c r="V177" s="425"/>
      <c r="W177" s="425"/>
      <c r="X177" s="430"/>
      <c r="Y177" s="431"/>
      <c r="Z177" s="425"/>
      <c r="AA177" s="425"/>
      <c r="AB177" s="425"/>
      <c r="AC177" s="425"/>
      <c r="AD177" s="425"/>
      <c r="AE177" s="425"/>
      <c r="AF177" s="425"/>
      <c r="AG177" s="425"/>
      <c r="AH177" s="425"/>
      <c r="AI177" s="425"/>
      <c r="AJ177" s="430"/>
      <c r="AK177" s="425"/>
      <c r="AL177" s="425"/>
      <c r="AM177" s="425"/>
      <c r="AN177" s="425"/>
      <c r="AO177" s="425"/>
      <c r="AP177" s="425"/>
      <c r="AQ177" s="425"/>
      <c r="AR177" s="425"/>
      <c r="AS177" s="425"/>
      <c r="AT177"/>
    </row>
    <row r="178" spans="2:46" s="429" customFormat="1" x14ac:dyDescent="0.3">
      <c r="B178" s="1" t="s">
        <v>253</v>
      </c>
      <c r="C178" s="1"/>
      <c r="D178" s="1"/>
      <c r="E178" s="1"/>
      <c r="F178" s="1"/>
      <c r="G178" s="1"/>
      <c r="H178" s="2"/>
      <c r="I178" s="2"/>
      <c r="J178" s="2"/>
      <c r="K178" s="2"/>
      <c r="L178" s="2"/>
      <c r="M178" s="432"/>
      <c r="N178" s="1"/>
      <c r="O178" s="1"/>
      <c r="P178" s="1"/>
      <c r="Q178" s="1"/>
      <c r="R178" s="425"/>
      <c r="S178" s="425"/>
      <c r="T178" s="425"/>
      <c r="U178" s="425"/>
      <c r="V178" s="425"/>
      <c r="W178" s="425"/>
      <c r="X178" s="432"/>
      <c r="Y178" s="1"/>
      <c r="Z178" s="1"/>
      <c r="AA178" s="1"/>
      <c r="AB178" s="1"/>
      <c r="AC178" s="425"/>
      <c r="AD178" s="425"/>
      <c r="AE178" s="425"/>
      <c r="AF178" s="425"/>
      <c r="AG178" s="425"/>
      <c r="AH178" s="425"/>
      <c r="AI178" s="425"/>
      <c r="AJ178" s="432"/>
      <c r="AK178" s="432"/>
      <c r="AL178" s="1"/>
      <c r="AM178" s="1"/>
      <c r="AN178" s="432"/>
      <c r="AO178" s="425"/>
      <c r="AP178" s="425"/>
      <c r="AQ178" s="425"/>
      <c r="AR178" s="425"/>
      <c r="AS178" s="425"/>
      <c r="AT178"/>
    </row>
    <row r="179" spans="2:46" s="429" customFormat="1" x14ac:dyDescent="0.3">
      <c r="B179" s="1" t="s">
        <v>254</v>
      </c>
      <c r="C179" s="1"/>
      <c r="D179" s="1"/>
      <c r="E179" s="1"/>
      <c r="F179" s="1"/>
      <c r="G179" s="1"/>
      <c r="H179" s="2"/>
      <c r="I179" s="2"/>
      <c r="J179" s="2"/>
      <c r="K179" s="2"/>
      <c r="L179" s="2"/>
      <c r="M179" s="1"/>
      <c r="N179" s="1"/>
      <c r="O179" s="1"/>
      <c r="P179" s="1"/>
      <c r="Q179" s="432"/>
      <c r="R179" s="425"/>
      <c r="S179" s="425"/>
      <c r="T179" s="425"/>
      <c r="U179" s="425"/>
      <c r="V179" s="425"/>
      <c r="W179" s="425"/>
      <c r="X179" s="1"/>
      <c r="Y179" s="1"/>
      <c r="Z179" s="433"/>
      <c r="AA179" s="1"/>
      <c r="AB179" s="1"/>
      <c r="AC179" s="425"/>
      <c r="AD179" s="425"/>
      <c r="AE179" s="425"/>
      <c r="AF179" s="425"/>
      <c r="AG179" s="425"/>
      <c r="AH179" s="425"/>
      <c r="AI179" s="425"/>
      <c r="AJ179" s="432"/>
      <c r="AK179" s="432"/>
      <c r="AL179" s="1"/>
      <c r="AM179" s="1"/>
      <c r="AN179" s="432"/>
      <c r="AO179" s="425"/>
      <c r="AP179" s="425"/>
      <c r="AQ179" s="425"/>
      <c r="AR179" s="434"/>
      <c r="AS179" s="425"/>
      <c r="AT179"/>
    </row>
    <row r="180" spans="2:46" s="429" customFormat="1" x14ac:dyDescent="0.3">
      <c r="B180" s="435" t="s">
        <v>255</v>
      </c>
      <c r="C180" s="1"/>
      <c r="D180" s="1"/>
      <c r="E180" s="1"/>
      <c r="F180" s="1"/>
      <c r="G180" s="1"/>
      <c r="H180" s="2"/>
      <c r="I180" s="2"/>
      <c r="J180" s="2"/>
      <c r="K180" s="2"/>
      <c r="L180" s="2"/>
      <c r="M180" s="433"/>
      <c r="N180" s="1"/>
      <c r="O180" s="1"/>
      <c r="P180" s="1"/>
      <c r="Q180" s="1"/>
      <c r="R180" s="425"/>
      <c r="S180" s="425"/>
      <c r="T180" s="425"/>
      <c r="U180" s="425"/>
      <c r="V180" s="425"/>
      <c r="W180" s="425"/>
      <c r="X180" s="433"/>
      <c r="Y180" s="433"/>
      <c r="Z180" s="1"/>
      <c r="AA180" s="1"/>
      <c r="AB180" s="1"/>
      <c r="AC180" s="425"/>
      <c r="AD180" s="425"/>
      <c r="AE180" s="425"/>
      <c r="AF180" s="425"/>
      <c r="AG180" s="425"/>
      <c r="AH180" s="425"/>
      <c r="AI180" s="425"/>
      <c r="AJ180" s="433"/>
      <c r="AK180" s="1"/>
      <c r="AL180" s="1"/>
      <c r="AM180" s="1"/>
      <c r="AN180" s="432"/>
      <c r="AO180" s="425"/>
      <c r="AP180" s="425"/>
      <c r="AQ180" s="425"/>
      <c r="AR180" s="425"/>
      <c r="AS180" s="425"/>
      <c r="AT180"/>
    </row>
    <row r="181" spans="2:46" s="429" customFormat="1" x14ac:dyDescent="0.3">
      <c r="B181" s="1" t="s">
        <v>256</v>
      </c>
      <c r="C181" s="1"/>
      <c r="D181" s="1"/>
      <c r="E181" s="1"/>
      <c r="F181" s="1"/>
      <c r="G181" s="1"/>
      <c r="H181" s="2"/>
      <c r="I181" s="2"/>
      <c r="J181" s="2"/>
      <c r="K181" s="2"/>
      <c r="L181" s="2"/>
      <c r="M181" s="1"/>
      <c r="N181" s="1"/>
      <c r="O181" s="1"/>
      <c r="P181" s="1"/>
      <c r="Q181" s="1"/>
      <c r="R181" s="425"/>
      <c r="S181" s="425"/>
      <c r="T181" s="425"/>
      <c r="U181" s="425"/>
      <c r="V181" s="425"/>
      <c r="W181" s="425"/>
      <c r="X181" s="1"/>
      <c r="Y181" s="1"/>
      <c r="Z181" s="1"/>
      <c r="AA181" s="1"/>
      <c r="AB181" s="1"/>
      <c r="AC181" s="425"/>
      <c r="AD181" s="425"/>
      <c r="AE181" s="425"/>
      <c r="AF181" s="425"/>
      <c r="AG181" s="425"/>
      <c r="AH181" s="425"/>
      <c r="AI181" s="425"/>
      <c r="AJ181" s="1"/>
      <c r="AK181" s="432"/>
      <c r="AL181" s="1"/>
      <c r="AM181" s="1"/>
      <c r="AN181" s="1"/>
      <c r="AO181" s="425"/>
      <c r="AP181" s="425"/>
      <c r="AQ181" s="425"/>
      <c r="AR181" s="425"/>
      <c r="AS181" s="425"/>
      <c r="AT181"/>
    </row>
    <row r="182" spans="2:46" s="429" customFormat="1" x14ac:dyDescent="0.3">
      <c r="B182" s="1"/>
      <c r="C182" s="1"/>
      <c r="D182" s="1"/>
      <c r="E182" s="1"/>
      <c r="F182" s="1"/>
      <c r="G182" s="1"/>
      <c r="H182" s="2"/>
      <c r="I182" s="2"/>
      <c r="J182" s="2"/>
      <c r="K182" s="2"/>
      <c r="L182" s="2"/>
      <c r="M182" s="1"/>
      <c r="N182" s="1"/>
      <c r="O182" s="1"/>
      <c r="P182" s="1"/>
      <c r="Q182" s="1"/>
      <c r="R182" s="425"/>
      <c r="S182" s="425"/>
      <c r="T182" s="425"/>
      <c r="U182" s="425"/>
      <c r="V182" s="425"/>
      <c r="W182" s="425"/>
      <c r="X182" s="1"/>
      <c r="Y182" s="436"/>
      <c r="Z182" s="1"/>
      <c r="AA182" s="1"/>
      <c r="AB182" s="432"/>
      <c r="AC182" s="425"/>
      <c r="AD182" s="425"/>
      <c r="AE182" s="425"/>
      <c r="AF182" s="425"/>
      <c r="AG182" s="425"/>
      <c r="AH182" s="425"/>
      <c r="AI182" s="425"/>
      <c r="AJ182" s="1"/>
      <c r="AK182" s="1"/>
      <c r="AL182" s="1"/>
      <c r="AM182" s="1"/>
      <c r="AN182" s="432"/>
      <c r="AO182" s="425"/>
      <c r="AP182" s="425"/>
      <c r="AQ182" s="434"/>
      <c r="AR182" s="425"/>
      <c r="AS182" s="425"/>
      <c r="AT182"/>
    </row>
    <row r="183" spans="2:46" s="429" customFormat="1" x14ac:dyDescent="0.3">
      <c r="B183" s="1"/>
      <c r="C183" s="1"/>
      <c r="D183" s="437" t="s">
        <v>257</v>
      </c>
      <c r="E183" s="1"/>
      <c r="F183" s="1"/>
      <c r="G183" s="438" t="s">
        <v>258</v>
      </c>
      <c r="H183" s="2"/>
      <c r="I183" s="2"/>
      <c r="J183" s="2"/>
      <c r="K183" s="439" t="s">
        <v>259</v>
      </c>
      <c r="L183" s="440"/>
      <c r="M183" s="1"/>
      <c r="N183" s="1"/>
      <c r="O183" s="1"/>
      <c r="P183" s="1"/>
      <c r="Q183" s="1"/>
      <c r="R183" s="425"/>
      <c r="S183" s="425"/>
      <c r="T183" s="425"/>
      <c r="U183" s="425"/>
      <c r="V183" s="425"/>
      <c r="W183" s="425"/>
      <c r="X183" s="432"/>
      <c r="Y183" s="1"/>
      <c r="Z183" s="1"/>
      <c r="AA183" s="1"/>
      <c r="AB183" s="1"/>
      <c r="AC183" s="425"/>
      <c r="AD183" s="425"/>
      <c r="AE183" s="425"/>
      <c r="AF183" s="425"/>
      <c r="AG183" s="425"/>
      <c r="AH183" s="425"/>
      <c r="AI183" s="425"/>
      <c r="AJ183" s="432"/>
      <c r="AK183" s="432"/>
      <c r="AL183" s="1"/>
      <c r="AM183" s="1"/>
      <c r="AN183" s="1"/>
      <c r="AO183" s="425"/>
      <c r="AP183" s="425"/>
      <c r="AQ183" s="425"/>
      <c r="AR183" s="425"/>
      <c r="AS183" s="425"/>
      <c r="AT183"/>
    </row>
    <row r="184" spans="2:46" s="429" customFormat="1" x14ac:dyDescent="0.3">
      <c r="B184" s="1" t="s">
        <v>260</v>
      </c>
      <c r="C184" s="1"/>
      <c r="D184" s="1" t="s">
        <v>261</v>
      </c>
      <c r="E184" s="1"/>
      <c r="F184" s="1"/>
      <c r="G184" s="1" t="s">
        <v>262</v>
      </c>
      <c r="H184" s="2"/>
      <c r="I184" s="2"/>
      <c r="J184" s="2"/>
      <c r="K184" s="2" t="s">
        <v>263</v>
      </c>
      <c r="L184" s="2"/>
      <c r="M184" s="1"/>
      <c r="N184" s="1"/>
      <c r="O184" s="1"/>
      <c r="P184" s="1"/>
      <c r="Q184" s="1"/>
      <c r="R184" s="425"/>
      <c r="S184" s="425"/>
      <c r="T184" s="425"/>
      <c r="U184" s="425"/>
      <c r="V184" s="425"/>
      <c r="W184" s="425"/>
      <c r="X184" s="432"/>
      <c r="Y184" s="1"/>
      <c r="Z184" s="1"/>
      <c r="AA184" s="433"/>
      <c r="AB184" s="1"/>
      <c r="AC184" s="425"/>
      <c r="AD184" s="425"/>
      <c r="AE184" s="425"/>
      <c r="AF184" s="425"/>
      <c r="AG184" s="425"/>
      <c r="AH184" s="425"/>
      <c r="AI184" s="425"/>
      <c r="AJ184" s="1"/>
      <c r="AK184" s="1"/>
      <c r="AL184" s="1"/>
      <c r="AM184" s="1"/>
      <c r="AN184" s="1"/>
      <c r="AO184" s="425"/>
      <c r="AP184" s="425"/>
      <c r="AQ184" s="425"/>
      <c r="AR184" s="425"/>
      <c r="AS184" s="425"/>
      <c r="AT184"/>
    </row>
    <row r="185" spans="2:46" s="429" customFormat="1" x14ac:dyDescent="0.3">
      <c r="B185" s="1"/>
      <c r="C185" s="1"/>
      <c r="D185" s="1"/>
      <c r="E185" s="1"/>
      <c r="F185" s="1"/>
      <c r="G185" s="1"/>
      <c r="H185" s="2"/>
      <c r="I185" s="2"/>
      <c r="J185" s="2"/>
      <c r="K185" s="2"/>
      <c r="L185" s="2"/>
      <c r="M185" s="1"/>
      <c r="N185" s="1"/>
      <c r="O185" s="1"/>
      <c r="P185" s="1"/>
      <c r="Q185" s="1"/>
      <c r="R185" s="425"/>
      <c r="S185" s="425"/>
      <c r="T185" s="425"/>
      <c r="U185" s="425"/>
      <c r="V185" s="425"/>
      <c r="W185" s="425"/>
      <c r="X185" s="1"/>
      <c r="Y185" s="1"/>
      <c r="Z185" s="1"/>
      <c r="AA185" s="1"/>
      <c r="AB185" s="1"/>
      <c r="AC185" s="425"/>
      <c r="AD185" s="425"/>
      <c r="AE185" s="425"/>
      <c r="AF185" s="425"/>
      <c r="AG185" s="425"/>
      <c r="AH185" s="425"/>
      <c r="AI185" s="425"/>
      <c r="AJ185" s="432"/>
      <c r="AK185" s="1"/>
      <c r="AL185" s="1"/>
      <c r="AM185" s="1"/>
      <c r="AN185" s="1"/>
      <c r="AO185" s="425"/>
      <c r="AP185" s="425"/>
      <c r="AQ185" s="425"/>
      <c r="AR185" s="425"/>
      <c r="AS185" s="425"/>
      <c r="AT185"/>
    </row>
    <row r="186" spans="2:46" s="429" customFormat="1" x14ac:dyDescent="0.3">
      <c r="B186" s="425"/>
      <c r="C186" s="425"/>
      <c r="D186" s="425"/>
      <c r="E186" s="425"/>
      <c r="F186" s="425"/>
      <c r="G186" s="425"/>
      <c r="H186" s="427"/>
      <c r="I186" s="427"/>
      <c r="J186" s="427"/>
      <c r="K186" s="427"/>
      <c r="L186" s="427"/>
      <c r="M186" s="425"/>
      <c r="N186" s="425"/>
      <c r="O186" s="425"/>
      <c r="P186" s="425"/>
      <c r="Q186" s="425"/>
      <c r="R186" s="425"/>
      <c r="S186" s="425"/>
      <c r="T186" s="425"/>
      <c r="U186" s="425"/>
      <c r="V186" s="425"/>
      <c r="W186" s="425"/>
      <c r="X186" s="425"/>
      <c r="Y186" s="425"/>
      <c r="Z186" s="425"/>
      <c r="AA186" s="425"/>
      <c r="AB186" s="425"/>
      <c r="AC186" s="425"/>
      <c r="AD186" s="425"/>
      <c r="AE186" s="425"/>
      <c r="AF186" s="425"/>
      <c r="AG186" s="425"/>
      <c r="AH186" s="425"/>
      <c r="AI186" s="425"/>
      <c r="AJ186" s="425"/>
      <c r="AK186" s="425"/>
      <c r="AL186" s="425"/>
      <c r="AM186" s="425"/>
      <c r="AN186" s="425"/>
      <c r="AO186" s="425"/>
      <c r="AP186" s="425"/>
      <c r="AQ186" s="425"/>
      <c r="AR186" s="434"/>
      <c r="AS186" s="425"/>
      <c r="AT186"/>
    </row>
    <row r="187" spans="2:46" s="429" customFormat="1" x14ac:dyDescent="0.3">
      <c r="B187" s="425"/>
      <c r="C187" s="425"/>
      <c r="D187" s="425"/>
      <c r="E187" s="425"/>
      <c r="F187" s="425"/>
      <c r="G187" s="425"/>
      <c r="H187" s="427"/>
      <c r="I187" s="427"/>
      <c r="J187" s="427"/>
      <c r="K187" s="427"/>
      <c r="L187" s="427"/>
      <c r="M187" s="434"/>
      <c r="N187" s="434"/>
      <c r="O187" s="434"/>
      <c r="P187" s="434"/>
      <c r="Q187" s="434"/>
      <c r="R187" s="434"/>
      <c r="S187" s="434"/>
      <c r="T187" s="434"/>
      <c r="U187" s="434"/>
      <c r="V187" s="434"/>
      <c r="W187" s="434"/>
      <c r="X187" s="434"/>
      <c r="Y187" s="434"/>
      <c r="Z187" s="434"/>
      <c r="AA187" s="434"/>
      <c r="AB187" s="434"/>
      <c r="AC187" s="434"/>
      <c r="AD187" s="434"/>
      <c r="AE187" s="434"/>
      <c r="AF187" s="434"/>
      <c r="AG187" s="434"/>
      <c r="AH187" s="434"/>
      <c r="AI187" s="434"/>
      <c r="AJ187" s="434"/>
      <c r="AK187" s="434"/>
      <c r="AL187" s="434"/>
      <c r="AM187" s="434"/>
      <c r="AN187" s="434"/>
      <c r="AO187" s="434"/>
      <c r="AP187" s="434"/>
      <c r="AQ187" s="434"/>
      <c r="AR187" s="434"/>
      <c r="AS187" s="434"/>
      <c r="AT187" s="441"/>
    </row>
    <row r="188" spans="2:46" s="429" customFormat="1" x14ac:dyDescent="0.3">
      <c r="B188" s="425"/>
      <c r="C188" s="425"/>
      <c r="D188" s="425"/>
      <c r="E188" s="425"/>
      <c r="F188" s="425"/>
      <c r="G188" s="425"/>
      <c r="H188" s="427"/>
      <c r="I188" s="427"/>
      <c r="J188" s="427"/>
      <c r="K188" s="427"/>
      <c r="L188" s="427"/>
      <c r="M188" s="434"/>
      <c r="N188" s="434"/>
      <c r="O188" s="434"/>
      <c r="P188" s="434"/>
      <c r="Q188" s="434"/>
      <c r="R188" s="434"/>
      <c r="S188" s="434"/>
      <c r="T188" s="434"/>
      <c r="U188" s="434"/>
      <c r="V188" s="434"/>
      <c r="W188" s="434"/>
      <c r="X188" s="434"/>
      <c r="Y188" s="434"/>
      <c r="Z188" s="434"/>
      <c r="AA188" s="434"/>
      <c r="AB188" s="434"/>
      <c r="AC188" s="434"/>
      <c r="AD188" s="434"/>
      <c r="AE188" s="434"/>
      <c r="AF188" s="434"/>
      <c r="AG188" s="434"/>
      <c r="AH188" s="434"/>
      <c r="AI188" s="434"/>
      <c r="AJ188" s="434"/>
      <c r="AK188" s="434"/>
      <c r="AL188" s="434"/>
      <c r="AM188" s="434"/>
      <c r="AN188" s="434"/>
      <c r="AO188" s="434"/>
      <c r="AP188" s="434"/>
      <c r="AQ188" s="434"/>
      <c r="AR188" s="434"/>
      <c r="AS188" s="434"/>
      <c r="AT188" s="441"/>
    </row>
    <row r="189" spans="2:46" s="429" customFormat="1" x14ac:dyDescent="0.3">
      <c r="B189" s="425"/>
      <c r="C189" s="425"/>
      <c r="D189" s="425"/>
      <c r="E189" s="425"/>
      <c r="F189" s="425"/>
      <c r="G189" s="425"/>
      <c r="H189" s="427"/>
      <c r="I189" s="427"/>
      <c r="J189" s="427"/>
      <c r="K189" s="427"/>
      <c r="L189" s="427"/>
      <c r="M189" s="425"/>
      <c r="N189" s="425"/>
      <c r="O189" s="425"/>
      <c r="P189" s="425"/>
      <c r="Q189" s="425"/>
      <c r="R189" s="425"/>
      <c r="S189" s="425"/>
      <c r="T189" s="425"/>
      <c r="U189" s="425"/>
      <c r="V189" s="425"/>
      <c r="W189" s="425"/>
      <c r="X189" s="425"/>
      <c r="Y189" s="425"/>
      <c r="Z189" s="425"/>
      <c r="AA189" s="425"/>
      <c r="AB189" s="425"/>
      <c r="AC189" s="425"/>
      <c r="AD189" s="425"/>
      <c r="AE189" s="425"/>
      <c r="AF189" s="425"/>
      <c r="AG189" s="425"/>
      <c r="AH189" s="425"/>
      <c r="AI189" s="425"/>
      <c r="AJ189" s="425"/>
      <c r="AK189" s="425"/>
      <c r="AL189" s="425"/>
      <c r="AM189" s="425"/>
      <c r="AN189" s="425"/>
      <c r="AO189" s="425"/>
      <c r="AP189" s="425"/>
      <c r="AQ189" s="425"/>
      <c r="AR189" s="425"/>
      <c r="AS189" s="425"/>
      <c r="AT189"/>
    </row>
    <row r="190" spans="2:46" s="429" customFormat="1" x14ac:dyDescent="0.3">
      <c r="B190" s="425"/>
      <c r="C190" s="425"/>
      <c r="D190" s="425"/>
      <c r="E190" s="425"/>
      <c r="F190" s="425"/>
      <c r="G190" s="425"/>
      <c r="H190" s="427"/>
      <c r="I190" s="427"/>
      <c r="J190" s="427"/>
      <c r="K190" s="427"/>
      <c r="L190" s="427"/>
      <c r="M190" s="425"/>
      <c r="N190" s="425"/>
      <c r="O190" s="425"/>
      <c r="P190" s="425"/>
      <c r="Q190" s="425"/>
      <c r="R190" s="425"/>
      <c r="S190" s="425"/>
      <c r="T190" s="425"/>
      <c r="U190" s="425"/>
      <c r="V190" s="425"/>
      <c r="W190" s="425"/>
      <c r="X190" s="425"/>
      <c r="Y190" s="425"/>
      <c r="Z190" s="425"/>
      <c r="AA190" s="425"/>
      <c r="AB190" s="425"/>
      <c r="AC190" s="425"/>
      <c r="AD190" s="425"/>
      <c r="AE190" s="425"/>
      <c r="AF190" s="425"/>
      <c r="AG190" s="425"/>
      <c r="AH190" s="425"/>
      <c r="AI190" s="425"/>
      <c r="AJ190" s="425"/>
      <c r="AK190" s="425"/>
      <c r="AL190" s="425"/>
      <c r="AM190" s="425"/>
      <c r="AN190" s="425"/>
      <c r="AO190" s="425"/>
      <c r="AP190" s="425"/>
      <c r="AQ190" s="425"/>
      <c r="AR190" s="425"/>
      <c r="AS190" s="425"/>
      <c r="AT190"/>
    </row>
    <row r="191" spans="2:46" s="429" customFormat="1" x14ac:dyDescent="0.3">
      <c r="B191" s="425"/>
      <c r="C191" s="425"/>
      <c r="D191" s="425"/>
      <c r="E191" s="425"/>
      <c r="F191" s="425"/>
      <c r="G191" s="425"/>
      <c r="H191" s="427"/>
      <c r="I191" s="427"/>
      <c r="J191" s="427"/>
      <c r="K191" s="427"/>
      <c r="L191" s="427"/>
      <c r="M191" s="425"/>
      <c r="N191" s="425"/>
      <c r="O191" s="425"/>
      <c r="P191" s="425"/>
      <c r="Q191" s="425"/>
      <c r="R191" s="425"/>
      <c r="S191" s="425"/>
      <c r="T191" s="425"/>
      <c r="U191" s="425"/>
      <c r="V191" s="425"/>
      <c r="W191" s="425"/>
      <c r="X191" s="425"/>
      <c r="Y191" s="425"/>
      <c r="Z191" s="425"/>
      <c r="AA191" s="425"/>
      <c r="AB191" s="425"/>
      <c r="AC191" s="425"/>
      <c r="AD191" s="425"/>
      <c r="AE191" s="425"/>
      <c r="AF191" s="425"/>
      <c r="AG191" s="425"/>
      <c r="AH191" s="425"/>
      <c r="AI191" s="425"/>
      <c r="AJ191" s="425"/>
      <c r="AK191" s="425"/>
      <c r="AL191" s="425"/>
      <c r="AM191" s="425"/>
      <c r="AN191" s="425"/>
      <c r="AO191" s="425"/>
      <c r="AP191" s="425"/>
      <c r="AQ191" s="425"/>
      <c r="AR191" s="425"/>
      <c r="AS191" s="425"/>
      <c r="AT191"/>
    </row>
    <row r="192" spans="2:46" s="429" customFormat="1" x14ac:dyDescent="0.3">
      <c r="B192" s="425"/>
      <c r="C192" s="425"/>
      <c r="D192" s="425"/>
      <c r="E192" s="425"/>
      <c r="F192" s="425"/>
      <c r="G192" s="425"/>
      <c r="H192" s="427"/>
      <c r="I192" s="427"/>
      <c r="J192" s="427"/>
      <c r="K192" s="427"/>
      <c r="L192" s="427"/>
      <c r="M192" s="425"/>
      <c r="N192" s="425"/>
      <c r="O192" s="425"/>
      <c r="P192" s="425"/>
      <c r="Q192" s="425"/>
      <c r="R192" s="425"/>
      <c r="S192" s="425"/>
      <c r="T192" s="425"/>
      <c r="U192" s="425"/>
      <c r="V192" s="425"/>
      <c r="W192" s="425"/>
      <c r="X192" s="425"/>
      <c r="Y192" s="425"/>
      <c r="Z192" s="425"/>
      <c r="AA192" s="425"/>
      <c r="AB192" s="425"/>
      <c r="AC192" s="425"/>
      <c r="AD192" s="425"/>
      <c r="AE192" s="425"/>
      <c r="AF192" s="425"/>
      <c r="AG192" s="425"/>
      <c r="AH192" s="425"/>
      <c r="AI192" s="425"/>
      <c r="AJ192" s="425"/>
      <c r="AK192" s="425"/>
      <c r="AL192" s="425"/>
      <c r="AM192" s="425"/>
      <c r="AN192" s="425"/>
      <c r="AO192" s="425"/>
      <c r="AP192" s="425"/>
      <c r="AQ192" s="425"/>
      <c r="AR192" s="425"/>
      <c r="AS192" s="425"/>
      <c r="AT192"/>
    </row>
    <row r="199" spans="14:37" x14ac:dyDescent="0.3">
      <c r="N199" s="442"/>
      <c r="Y199" s="442"/>
      <c r="AK199" s="442"/>
    </row>
  </sheetData>
  <autoFilter ref="A23:BC23" xr:uid="{8AA63DFB-8AAA-42C0-9D2E-158B51BD746A}"/>
  <mergeCells count="205">
    <mergeCell ref="C170:G170"/>
    <mergeCell ref="C171:G171"/>
    <mergeCell ref="C172:G172"/>
    <mergeCell ref="C173:G173"/>
    <mergeCell ref="C174:G174"/>
    <mergeCell ref="C175:G175"/>
    <mergeCell ref="C163:G163"/>
    <mergeCell ref="C164:G164"/>
    <mergeCell ref="C165:G165"/>
    <mergeCell ref="C166:G166"/>
    <mergeCell ref="C168:G168"/>
    <mergeCell ref="C169:G169"/>
    <mergeCell ref="C157:G157"/>
    <mergeCell ref="C158:G158"/>
    <mergeCell ref="C159:G159"/>
    <mergeCell ref="C160:G160"/>
    <mergeCell ref="C161:G161"/>
    <mergeCell ref="C162:G162"/>
    <mergeCell ref="C151:G151"/>
    <mergeCell ref="C152:G152"/>
    <mergeCell ref="C153:G153"/>
    <mergeCell ref="C154:G154"/>
    <mergeCell ref="C155:G155"/>
    <mergeCell ref="C156:G156"/>
    <mergeCell ref="C145:G145"/>
    <mergeCell ref="C146:G146"/>
    <mergeCell ref="C147:G147"/>
    <mergeCell ref="C148:G148"/>
    <mergeCell ref="C149:G149"/>
    <mergeCell ref="C150:G150"/>
    <mergeCell ref="C139:G139"/>
    <mergeCell ref="C140:G140"/>
    <mergeCell ref="C141:G141"/>
    <mergeCell ref="C142:G142"/>
    <mergeCell ref="C143:G143"/>
    <mergeCell ref="C144:G144"/>
    <mergeCell ref="C133:G133"/>
    <mergeCell ref="C134:G134"/>
    <mergeCell ref="C135:G135"/>
    <mergeCell ref="C136:G136"/>
    <mergeCell ref="C137:G137"/>
    <mergeCell ref="C138:G138"/>
    <mergeCell ref="C127:G127"/>
    <mergeCell ref="C128:G128"/>
    <mergeCell ref="C129:G129"/>
    <mergeCell ref="C130:G130"/>
    <mergeCell ref="C131:G131"/>
    <mergeCell ref="C132:G132"/>
    <mergeCell ref="C121:G121"/>
    <mergeCell ref="C122:G122"/>
    <mergeCell ref="C123:G123"/>
    <mergeCell ref="C124:G124"/>
    <mergeCell ref="C125:G125"/>
    <mergeCell ref="C126:G126"/>
    <mergeCell ref="C115:G115"/>
    <mergeCell ref="C116:G116"/>
    <mergeCell ref="C117:G117"/>
    <mergeCell ref="C118:G118"/>
    <mergeCell ref="C119:G119"/>
    <mergeCell ref="C120:G120"/>
    <mergeCell ref="C109:G109"/>
    <mergeCell ref="C110:G110"/>
    <mergeCell ref="C111:G111"/>
    <mergeCell ref="C112:G112"/>
    <mergeCell ref="C113:G113"/>
    <mergeCell ref="C114:G114"/>
    <mergeCell ref="C103:G103"/>
    <mergeCell ref="C104:G104"/>
    <mergeCell ref="C105:G105"/>
    <mergeCell ref="C106:G106"/>
    <mergeCell ref="C107:G107"/>
    <mergeCell ref="C108:G108"/>
    <mergeCell ref="C97:G97"/>
    <mergeCell ref="C98:G98"/>
    <mergeCell ref="C99:G99"/>
    <mergeCell ref="C100:G100"/>
    <mergeCell ref="C101:G101"/>
    <mergeCell ref="C102:G102"/>
    <mergeCell ref="C91:G91"/>
    <mergeCell ref="C92:G92"/>
    <mergeCell ref="C93:G93"/>
    <mergeCell ref="C94:G94"/>
    <mergeCell ref="C95:G95"/>
    <mergeCell ref="C96:G96"/>
    <mergeCell ref="C85:G85"/>
    <mergeCell ref="C86:G86"/>
    <mergeCell ref="C87:G87"/>
    <mergeCell ref="C88:G88"/>
    <mergeCell ref="C89:G89"/>
    <mergeCell ref="C90:G90"/>
    <mergeCell ref="C79:G79"/>
    <mergeCell ref="C80:G80"/>
    <mergeCell ref="C81:G81"/>
    <mergeCell ref="C82:G82"/>
    <mergeCell ref="C83:G83"/>
    <mergeCell ref="C84:G84"/>
    <mergeCell ref="C73:G73"/>
    <mergeCell ref="C74:G74"/>
    <mergeCell ref="C75:G75"/>
    <mergeCell ref="C76:G76"/>
    <mergeCell ref="C77:G77"/>
    <mergeCell ref="C78:G78"/>
    <mergeCell ref="C67:G67"/>
    <mergeCell ref="C68:G68"/>
    <mergeCell ref="C69:G69"/>
    <mergeCell ref="C70:G70"/>
    <mergeCell ref="C71:G71"/>
    <mergeCell ref="C72:G72"/>
    <mergeCell ref="C61:G61"/>
    <mergeCell ref="C62:G62"/>
    <mergeCell ref="C63:G63"/>
    <mergeCell ref="C64:G64"/>
    <mergeCell ref="C65:G65"/>
    <mergeCell ref="C66:G66"/>
    <mergeCell ref="C55:G55"/>
    <mergeCell ref="C56:G56"/>
    <mergeCell ref="C57:G57"/>
    <mergeCell ref="C58:G58"/>
    <mergeCell ref="C59:G59"/>
    <mergeCell ref="C60:G60"/>
    <mergeCell ref="C49:G49"/>
    <mergeCell ref="C50:G50"/>
    <mergeCell ref="C51:G51"/>
    <mergeCell ref="C52:G52"/>
    <mergeCell ref="C53:G53"/>
    <mergeCell ref="C54:G54"/>
    <mergeCell ref="C43:G43"/>
    <mergeCell ref="C44:G44"/>
    <mergeCell ref="C45:G45"/>
    <mergeCell ref="C46:G46"/>
    <mergeCell ref="C47:G47"/>
    <mergeCell ref="C48:G48"/>
    <mergeCell ref="C29:G29"/>
    <mergeCell ref="C30:G30"/>
    <mergeCell ref="C31:G31"/>
    <mergeCell ref="C32:G32"/>
    <mergeCell ref="C33:G33"/>
    <mergeCell ref="C42:G42"/>
    <mergeCell ref="AV25:AV26"/>
    <mergeCell ref="AW25:AW26"/>
    <mergeCell ref="C26:G27"/>
    <mergeCell ref="AU27:AU28"/>
    <mergeCell ref="AV27:AV28"/>
    <mergeCell ref="AW27:AW28"/>
    <mergeCell ref="C28:G28"/>
    <mergeCell ref="AJ25:AJ26"/>
    <mergeCell ref="AK25:AN25"/>
    <mergeCell ref="AO25:AO26"/>
    <mergeCell ref="AP25:AP26"/>
    <mergeCell ref="AQ25:AS25"/>
    <mergeCell ref="AU25:AU26"/>
    <mergeCell ref="AX24:AX28"/>
    <mergeCell ref="M25:M26"/>
    <mergeCell ref="N25:Q25"/>
    <mergeCell ref="R25:R26"/>
    <mergeCell ref="S25:S26"/>
    <mergeCell ref="T25:T26"/>
    <mergeCell ref="U25:W25"/>
    <mergeCell ref="X25:X26"/>
    <mergeCell ref="Y25:AB25"/>
    <mergeCell ref="AC25:AC26"/>
    <mergeCell ref="K24:K27"/>
    <mergeCell ref="L24:L27"/>
    <mergeCell ref="M24:W24"/>
    <mergeCell ref="X24:AI24"/>
    <mergeCell ref="AJ24:AS24"/>
    <mergeCell ref="AU24:AV24"/>
    <mergeCell ref="AD25:AD26"/>
    <mergeCell ref="AE25:AE26"/>
    <mergeCell ref="AF25:AF26"/>
    <mergeCell ref="AG25:AI25"/>
    <mergeCell ref="B14:O14"/>
    <mergeCell ref="AU14:BC14"/>
    <mergeCell ref="E17:G17"/>
    <mergeCell ref="B20:F20"/>
    <mergeCell ref="B21:F21"/>
    <mergeCell ref="B24:B27"/>
    <mergeCell ref="C24:G25"/>
    <mergeCell ref="H24:H27"/>
    <mergeCell ref="I24:I27"/>
    <mergeCell ref="J24:J27"/>
    <mergeCell ref="B11:D11"/>
    <mergeCell ref="E11:F11"/>
    <mergeCell ref="G11:I11"/>
    <mergeCell ref="B12:D12"/>
    <mergeCell ref="E12:F12"/>
    <mergeCell ref="G12:I12"/>
    <mergeCell ref="B9:D9"/>
    <mergeCell ref="E9:F9"/>
    <mergeCell ref="G9:I9"/>
    <mergeCell ref="B10:D10"/>
    <mergeCell ref="E10:F10"/>
    <mergeCell ref="G10:I10"/>
    <mergeCell ref="B7:D7"/>
    <mergeCell ref="E7:F7"/>
    <mergeCell ref="G7:I7"/>
    <mergeCell ref="B8:D8"/>
    <mergeCell ref="E8:F8"/>
    <mergeCell ref="G8:I8"/>
    <mergeCell ref="B5:D5"/>
    <mergeCell ref="E5:F5"/>
    <mergeCell ref="G5:I5"/>
    <mergeCell ref="B6:D6"/>
    <mergeCell ref="E6:F6"/>
    <mergeCell ref="G6:I6"/>
  </mergeCells>
  <printOptions horizontalCentered="1"/>
  <pageMargins left="0.31496062992125984" right="0.31496062992125984" top="0.94488188976377963" bottom="0.74803149606299213" header="0.31496062992125984" footer="0.31496062992125984"/>
  <pageSetup scale="37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PRIEDAS 4. IT ataskaita_su isig</vt:lpstr>
      <vt:lpstr>'PRIEDAS 4. IT ataskaita_su isig'!Print_Area</vt:lpstr>
      <vt:lpstr>'PRIEDAS 4. IT ataskaita_su isig'!Print_Titles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MACAITYTE</dc:creator>
  <cp:lastModifiedBy>MACAITYTE</cp:lastModifiedBy>
  <dcterms:created xsi:type="dcterms:W3CDTF">2022-04-25T08:46:27Z</dcterms:created>
  <dcterms:modified xsi:type="dcterms:W3CDTF">2022-04-25T08:46:54Z</dcterms:modified>
</cp:coreProperties>
</file>